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<sst xmlns="http://schemas.openxmlformats.org/spreadsheetml/2006/main" count="6316" uniqueCount="2914">
  <si>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</si>
  <si>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</si>
  <si>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</si>
  <si>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</si>
  <si>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</si>
  <si>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</si>
  <si>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</si>
  <si>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</si>
  <si>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</si>
  <si>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</si>
  <si>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</si>
  <si>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</si>
  <si>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</si>
  <si>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</si>
  <si>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</si>
  <si>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</si>
  <si>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</si>
  <si>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</si>
  <si>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</si>
  <si>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</si>
  <si>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</si>
  <si>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</si>
  <si>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</si>
  <si>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</si>
  <si>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</si>
  <si>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</si>
  <si>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</si>
  <si>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</si>
  <si>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</si>
  <si>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</si>
  <si>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</si>
  <si>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</si>
  <si>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</si>
  <si>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</si>
  <si>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</si>
  <si>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</si>
  <si>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</si>
  <si>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</si>
  <si>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</si>
  <si>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</si>
  <si>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</si>
  <si>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</si>
  <si>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</si>
  <si>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</si>
  <si>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</si>
  <si>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</si>
  <si>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</si>
  <si>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</si>
  <si>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</si>
  <si>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</si>
  <si>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</si>
  <si>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</si>
  <si>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</si>
  <si>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</si>
  <si>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</si>
  <si>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</si>
  <si>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</si>
  <si>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</si>
  <si>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</si>
  <si>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</si>
  <si>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</si>
  <si>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</si>
  <si>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</si>
  <si>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</si>
  <si>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</si>
  <si>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</si>
  <si>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</si>
  <si>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</si>
  <si>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</si>
  <si>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</si>
  <si>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</si>
  <si>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</si>
  <si>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</si>
  <si>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</si>
  <si>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</si>
  <si>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</si>
  <si>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</si>
  <si>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</si>
  <si>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</si>
  <si>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</si>
  <si>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</si>
  <si>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</si>
  <si>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</si>
  <si>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</si>
  <si>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</si>
  <si>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</si>
  <si>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</si>
  <si>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</si>
  <si>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</si>
  <si>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</si>
  <si>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</si>
  <si>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</si>
  <si>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</si>
  <si>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</si>
  <si>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</si>
  <si>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</si>
  <si>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</si>
  <si>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</si>
  <si>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</si>
  <si>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</si>
  <si>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</si>
  <si>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</si>
  <si>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</si>
  <si>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</si>
  <si>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</si>
  <si>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</si>
  <si>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</si>
  <si>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</si>
  <si>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</si>
  <si>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</si>
  <si>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</si>
  <si>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</si>
  <si>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</si>
  <si>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</si>
  <si>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</si>
  <si>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</si>
  <si>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</si>
  <si>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</si>
  <si>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</si>
  <si>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</si>
  <si>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</si>
  <si>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</si>
  <si>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</si>
  <si>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</si>
  <si>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</si>
  <si>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</si>
  <si>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</si>
  <si>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</si>
  <si>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</si>
  <si>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</si>
  <si>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</si>
  <si>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</si>
  <si>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</si>
  <si>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</si>
  <si>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</si>
  <si>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</si>
  <si>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</si>
  <si>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</si>
  <si>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</si>
  <si>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</si>
  <si>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</si>
  <si>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</si>
  <si>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</si>
  <si>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</si>
  <si>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</si>
  <si>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</si>
  <si>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</si>
  <si>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</si>
  <si>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</si>
  <si>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</si>
  <si>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</si>
  <si>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</si>
  <si>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</si>
  <si>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</si>
  <si>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</si>
  <si>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</si>
  <si>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</si>
  <si>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</si>
  <si>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</si>
  <si>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</si>
  <si>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</si>
  <si>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</si>
  <si>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</si>
  <si>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</si>
  <si>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</si>
  <si>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</si>
  <si>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</si>
  <si>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</si>
  <si>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</si>
  <si>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</si>
  <si>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</si>
  <si>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</si>
  <si>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</si>
  <si>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</si>
  <si>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</si>
  <si>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</si>
  <si>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</si>
  <si>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</si>
  <si>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</si>
  <si>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</si>
  <si>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</si>
  <si>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</si>
  <si>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</si>
  <si>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</si>
  <si>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</si>
  <si>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</si>
  <si>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</si>
  <si>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</si>
  <si>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</si>
  <si>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</si>
  <si>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</si>
  <si>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</si>
  <si>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</si>
  <si>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</si>
  <si>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</si>
  <si>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</si>
  <si>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</si>
  <si>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</si>
  <si>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</si>
  <si>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</si>
  <si>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</si>
  <si>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</si>
  <si>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</si>
  <si>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</si>
  <si>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</si>
  <si>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</si>
  <si>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</si>
  <si>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</si>
  <si>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</si>
  <si>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</si>
  <si>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</si>
  <si>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</si>
  <si>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</si>
  <si>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</si>
  <si>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</si>
  <si>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</si>
  <si>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</si>
  <si>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</si>
  <si>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</si>
  <si>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</si>
  <si>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</si>
  <si>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</si>
  <si>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</si>
  <si>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</si>
  <si>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</si>
  <si>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</si>
  <si>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</si>
  <si>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</si>
  <si>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</si>
  <si>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</si>
  <si>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</si>
  <si>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</si>
  <si>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</si>
  <si>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</si>
  <si>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</si>
  <si>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</si>
  <si>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</si>
  <si>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</si>
  <si>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</si>
  <si>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</si>
  <si>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</si>
  <si>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</si>
  <si>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</si>
  <si>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</si>
  <si>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</si>
  <si>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</si>
  <si>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</si>
  <si>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</si>
  <si>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</si>
  <si>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</si>
  <si>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</si>
  <si>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</si>
  <si>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</si>
  <si>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</si>
  <si>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</si>
  <si>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</si>
  <si>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</si>
  <si>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</si>
  <si>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</si>
  <si>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</si>
  <si>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</si>
  <si>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</si>
  <si>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</si>
  <si>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</si>
  <si>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</si>
  <si>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</si>
  <si>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</si>
  <si>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</si>
  <si>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</si>
  <si>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</si>
  <si>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</si>
  <si>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</si>
  <si>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</si>
  <si>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</si>
  <si>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</si>
  <si>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</si>
  <si>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</si>
  <si>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</si>
  <si>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</si>
  <si>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</si>
  <si>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</si>
  <si>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</si>
  <si>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</si>
  <si>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</si>
  <si>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</si>
  <si>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</si>
  <si>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</si>
  <si>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</si>
  <si>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</si>
  <si>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</si>
  <si>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</si>
  <si>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</si>
  <si>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</si>
  <si>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</si>
  <si>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</si>
  <si>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</si>
  <si>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</si>
  <si>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</si>
  <si>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</si>
  <si>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</si>
  <si>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</si>
  <si>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</si>
  <si>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</si>
  <si>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</si>
  <si>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</si>
  <si>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</si>
  <si>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</si>
  <si>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</si>
  <si>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</si>
  <si>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</si>
  <si>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</si>
  <si>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</si>
  <si>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</si>
  <si>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</si>
  <si>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</si>
  <si>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</si>
  <si>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</si>
  <si>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</si>
  <si>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</si>
  <si>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</si>
  <si>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</si>
  <si>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</si>
  <si>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</si>
  <si>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</si>
  <si>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</si>
  <si>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</si>
  <si>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</si>
  <si>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</si>
  <si>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</si>
  <si>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</si>
  <si>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</si>
  <si>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</si>
  <si>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</si>
  <si>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</si>
  <si>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</si>
  <si>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</si>
  <si>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</si>
  <si>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</si>
  <si>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</si>
  <si>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</si>
  <si>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</si>
  <si>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</si>
  <si>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</si>
  <si>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</si>
  <si>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</si>
  <si>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</si>
  <si>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</si>
  <si>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</si>
  <si>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</si>
  <si>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</si>
  <si>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</si>
  <si>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</si>
  <si>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</si>
  <si>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</si>
  <si>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</si>
  <si>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</si>
  <si>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</si>
  <si>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</si>
  <si>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</si>
  <si>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</si>
  <si>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</si>
  <si>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</si>
  <si>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</si>
  <si>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</si>
  <si>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</si>
  <si>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</si>
  <si>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</si>
  <si>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</si>
  <si>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</si>
  <si>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</si>
  <si>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</si>
  <si>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</si>
  <si>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</si>
  <si>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</si>
  <si>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</si>
  <si>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</si>
  <si>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</si>
  <si>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</si>
  <si>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</si>
  <si>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</si>
  <si>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</si>
  <si>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</si>
  <si>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</si>
  <si>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</si>
  <si>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</si>
  <si>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</si>
  <si>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</si>
  <si>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</si>
  <si>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</si>
  <si>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</si>
  <si>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</si>
  <si>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</si>
  <si>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</si>
  <si>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</si>
  <si>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</si>
  <si>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</si>
  <si>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</si>
  <si>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</si>
  <si>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</si>
  <si>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</si>
  <si>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</si>
  <si>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</si>
  <si>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</si>
  <si>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</si>
  <si>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</si>
  <si>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</si>
  <si>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</si>
  <si>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</si>
  <si>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</si>
  <si>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</si>
  <si>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</si>
  <si>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</si>
  <si>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</si>
  <si>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</si>
  <si>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</si>
  <si>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</si>
  <si>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</si>
  <si>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</si>
  <si>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</si>
  <si>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</si>
  <si>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</si>
  <si>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</si>
  <si>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</si>
  <si>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</si>
  <si>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</si>
  <si>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</si>
  <si>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</si>
  <si>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</si>
  <si>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</si>
  <si>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</si>
  <si>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</si>
  <si>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</si>
  <si>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</si>
  <si>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</si>
  <si>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</si>
  <si>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</si>
  <si>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</si>
  <si>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</si>
  <si>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</si>
  <si>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</si>
  <si>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</si>
  <si>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</si>
  <si>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</si>
  <si>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</si>
  <si>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</si>
  <si>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</si>
  <si>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</si>
  <si>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</si>
  <si>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</si>
  <si>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</si>
  <si>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</si>
  <si>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</si>
  <si>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</si>
  <si>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</si>
  <si>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</si>
  <si>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</si>
  <si>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</si>
  <si>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</si>
  <si>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</si>
  <si>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</si>
  <si>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</si>
  <si>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</si>
  <si>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</si>
  <si>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</si>
  <si>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</si>
  <si>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</si>
  <si>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</si>
  <si>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</si>
  <si>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</si>
  <si>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</si>
  <si>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</si>
  <si>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</si>
  <si>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</si>
  <si>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</si>
  <si>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</si>
  <si>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</si>
  <si>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</si>
  <si>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</si>
  <si>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</si>
  <si>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</si>
  <si>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</si>
  <si>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</si>
  <si>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</si>
  <si>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</si>
  <si>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</si>
  <si>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</si>
  <si>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</si>
  <si>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</si>
  <si>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</si>
  <si>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</si>
  <si>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</si>
  <si>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</si>
  <si>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</si>
  <si>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</si>
  <si>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</si>
  <si>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</si>
  <si>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</si>
  <si>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</si>
  <si>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</si>
  <si>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</si>
  <si>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</si>
  <si>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</si>
  <si>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</si>
  <si>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</si>
  <si>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</si>
  <si>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</si>
  <si>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</si>
  <si>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</si>
  <si>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</si>
  <si>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</si>
  <si>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</si>
  <si>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</si>
  <si>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</si>
  <si>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</si>
  <si>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</si>
  <si>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</si>
  <si>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</si>
  <si>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</si>
  <si>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</si>
  <si>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</si>
  <si>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</si>
  <si>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</si>
  <si>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</si>
  <si>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</si>
  <si>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</si>
  <si>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</si>
  <si>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</si>
  <si>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</si>
  <si>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</si>
  <si>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</si>
  <si>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</si>
  <si>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</si>
  <si>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</si>
  <si>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</si>
  <si>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</si>
  <si>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</si>
  <si>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</si>
  <si>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</si>
  <si>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</si>
  <si>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</si>
  <si>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</si>
  <si>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</si>
  <si>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</si>
  <si>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</si>
  <si>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</si>
  <si>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</si>
  <si>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</si>
  <si>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</si>
  <si>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</si>
  <si>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</si>
  <si>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</si>
  <si>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</si>
  <si>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</si>
  <si>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</si>
  <si>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</si>
  <si>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</si>
  <si>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</si>
  <si>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</si>
  <si>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</si>
  <si>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</si>
  <si>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</si>
  <si>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</si>
  <si>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</si>
  <si>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</si>
  <si>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</si>
  <si>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</si>
  <si>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</si>
  <si>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</si>
  <si>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</si>
  <si>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</si>
  <si>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</si>
  <si>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</si>
  <si>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</si>
  <si>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</si>
  <si>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</si>
  <si>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</si>
  <si>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</si>
  <si>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</si>
  <si>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</si>
  <si>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</si>
  <si>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</si>
  <si>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</si>
  <si>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</si>
  <si>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</si>
  <si>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</si>
  <si>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</si>
  <si>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</si>
  <si>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</si>
  <si>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</si>
  <si>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</si>
  <si>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</si>
  <si>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</si>
  <si>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</si>
  <si>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</si>
  <si>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</si>
  <si>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</si>
  <si>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</si>
  <si>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</si>
  <si>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</si>
  <si>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</si>
  <si>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</si>
  <si>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</si>
  <si>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</si>
  <si>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</si>
  <si>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</si>
  <si>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</si>
  <si>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</si>
  <si>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</si>
  <si>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</si>
  <si>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</si>
  <si>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</si>
  <si>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</si>
  <si>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</si>
  <si>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</si>
  <si>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</si>
  <si>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</si>
  <si>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</si>
  <si>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</si>
  <si>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</si>
  <si>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</si>
  <si>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</si>
  <si>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</si>
  <si>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</si>
  <si>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</si>
  <si>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</si>
  <si>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</si>
  <si>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</si>
  <si>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</si>
  <si>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</si>
  <si>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</si>
  <si>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</si>
  <si>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</si>
  <si>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</si>
  <si>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</si>
  <si>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</si>
  <si>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</si>
  <si>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</si>
  <si>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</si>
  <si>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</si>
  <si>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</si>
  <si>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</si>
  <si>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</si>
  <si>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</si>
  <si>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</si>
  <si>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</si>
  <si>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</si>
  <si>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</si>
  <si>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</si>
  <si>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</si>
  <si>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</si>
  <si>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</si>
  <si>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</si>
  <si>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</si>
  <si>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</si>
  <si>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</si>
  <si>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</si>
  <si>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</si>
  <si>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</si>
  <si>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</si>
  <si>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</si>
  <si>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</si>
  <si>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</si>
  <si>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</si>
  <si>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</si>
  <si>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</si>
  <si>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</si>
  <si>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</si>
  <si>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</si>
  <si>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</si>
  <si>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</si>
  <si>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</si>
  <si>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</si>
  <si>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</si>
  <si>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</si>
  <si>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</si>
  <si>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</si>
  <si>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</si>
  <si>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</si>
  <si>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</si>
  <si>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</si>
  <si>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</si>
  <si>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</si>
  <si>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</si>
  <si>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</si>
  <si>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</si>
  <si>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</si>
  <si>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</si>
  <si>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</si>
  <si>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</si>
  <si>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</si>
  <si>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</si>
  <si>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</si>
  <si>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</si>
  <si>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</si>
  <si>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</si>
  <si>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</si>
  <si>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</si>
  <si>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</si>
  <si>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</si>
  <si>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</si>
  <si>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</si>
  <si>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</si>
  <si>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</si>
  <si>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</si>
  <si>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</si>
  <si>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</si>
  <si>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</si>
  <si>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</si>
  <si>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</si>
  <si>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</si>
  <si>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</si>
  <si>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</si>
  <si>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</si>
  <si>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</si>
  <si>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</si>
  <si>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</si>
  <si>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</si>
  <si>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</si>
  <si>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</si>
  <si>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</si>
  <si>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</si>
  <si>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</si>
  <si>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</si>
  <si>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</si>
  <si>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</si>
  <si>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</si>
  <si>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</si>
  <si>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</si>
  <si>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</si>
  <si>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</si>
  <si>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</si>
  <si>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</si>
  <si>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</si>
  <si>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</si>
  <si>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</si>
  <si>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</si>
  <si>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</si>
  <si>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</si>
  <si>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</si>
  <si>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</si>
  <si>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</si>
  <si>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</si>
  <si>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</si>
  <si>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</si>
  <si>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</si>
  <si>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</si>
  <si>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</si>
  <si>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</si>
  <si>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</si>
  <si>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</si>
  <si>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</si>
  <si>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</si>
  <si>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</si>
  <si>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</si>
  <si>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</si>
  <si>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</si>
  <si>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</si>
  <si>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</si>
  <si>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</si>
  <si>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</si>
  <si>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</si>
  <si>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</si>
  <si>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</si>
  <si>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</si>
  <si>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</si>
  <si>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</si>
  <si>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</si>
  <si>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</si>
  <si>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</si>
  <si>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</si>
  <si>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</si>
  <si>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</si>
  <si>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</si>
  <si>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</si>
  <si>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</si>
  <si>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</si>
  <si>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</si>
  <si>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</si>
  <si>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</si>
  <si>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</si>
  <si>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</si>
  <si>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</si>
  <si>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</si>
  <si>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</si>
  <si>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</si>
  <si>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</si>
  <si>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</si>
  <si>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</si>
  <si>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</si>
  <si>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</si>
  <si>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</si>
  <si>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</si>
  <si>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</si>
  <si>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</si>
  <si>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</si>
  <si>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</si>
  <si>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</si>
  <si>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</si>
  <si>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</si>
  <si>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</si>
  <si>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</si>
  <si>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</si>
  <si>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</si>
  <si>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</si>
  <si>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</si>
  <si>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</si>
  <si>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</si>
  <si>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</si>
  <si>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</si>
  <si>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</si>
  <si>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</si>
  <si>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</si>
  <si>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</si>
  <si>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</si>
  <si>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</si>
  <si>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</si>
  <si>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</si>
  <si>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</si>
  <si>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</si>
  <si>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</si>
  <si>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</si>
  <si>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</si>
  <si>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</si>
  <si>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</si>
  <si>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</si>
  <si>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</si>
  <si>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</si>
  <si>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</si>
  <si>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</si>
  <si>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</si>
  <si>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</si>
  <si>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</si>
  <si>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</si>
  <si>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</si>
  <si>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</si>
  <si>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</si>
  <si>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</si>
  <si>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</si>
  <si>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</si>
  <si>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</si>
  <si>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</si>
  <si>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</si>
  <si>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</si>
  <si>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</si>
  <si>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</si>
  <si>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</si>
  <si>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</si>
  <si>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</si>
  <si>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</si>
  <si>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</si>
  <si>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</si>
  <si>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</si>
  <si>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</si>
  <si>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</si>
  <si>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</si>
  <si>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</si>
  <si>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</si>
  <si>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</si>
  <si>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</si>
  <si>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</si>
  <si>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</si>
  <si>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</si>
  <si>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</si>
  <si>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</si>
  <si>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</si>
  <si>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</si>
  <si>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</si>
  <si>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</si>
  <si>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</si>
  <si>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</si>
  <si>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</si>
  <si>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</si>
  <si>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</si>
  <si>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</si>
  <si>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</si>
  <si>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</si>
  <si>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</si>
  <si>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</si>
  <si>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</si>
  <si>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</si>
  <si>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</si>
  <si>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</si>
  <si>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</si>
  <si>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</si>
  <si>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</si>
  <si>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</si>
  <si>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</si>
  <si>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</si>
  <si>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</si>
  <si>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</si>
  <si>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</si>
  <si>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</si>
  <si>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</si>
  <si>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</si>
  <si>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</si>
  <si>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</si>
  <si>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</si>
  <si>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</si>
  <si>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</si>
  <si>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</si>
  <si>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</si>
  <si>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</si>
  <si>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</si>
  <si>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</si>
  <si>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</si>
  <si>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</si>
  <si>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</si>
  <si>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</si>
  <si>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</si>
  <si>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</si>
  <si>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</si>
  <si>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</si>
  <si>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</si>
  <si>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</si>
  <si>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</si>
  <si>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</si>
  <si>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</si>
  <si>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</si>
  <si>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</si>
  <si>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</si>
  <si>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</si>
  <si>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</si>
  <si>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</si>
  <si>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</si>
  <si>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</si>
  <si>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</si>
  <si>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</si>
  <si>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</si>
  <si>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</si>
  <si>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</si>
  <si>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</si>
  <si>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</si>
  <si>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</si>
  <si>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</si>
  <si>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</si>
  <si>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</si>
  <si>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</si>
  <si>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</si>
  <si>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</si>
  <si>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</si>
  <si>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</si>
  <si>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</si>
  <si>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</si>
  <si>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</si>
  <si>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</si>
  <si>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</si>
  <si>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</si>
  <si>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</si>
  <si>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</si>
  <si>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</si>
  <si>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</si>
  <si>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</si>
  <si>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</si>
  <si>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</si>
  <si>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</si>
  <si>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</si>
  <si>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</si>
  <si>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</si>
  <si>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</si>
  <si>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</si>
  <si>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</si>
  <si>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</si>
  <si>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</si>
  <si>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</si>
  <si>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</si>
  <si>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</si>
  <si>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</si>
  <si>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</si>
  <si>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</si>
  <si>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</si>
  <si>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</si>
  <si>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</si>
  <si>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</si>
  <si>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</si>
  <si>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</si>
  <si>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</si>
  <si>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</si>
  <si>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</si>
  <si>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</si>
  <si>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</si>
  <si>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</si>
  <si>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</si>
  <si>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</si>
  <si>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</si>
  <si>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</si>
  <si>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</si>
  <si>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</si>
  <si>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</si>
  <si>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</si>
  <si>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</si>
  <si>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</si>
  <si>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</si>
  <si>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</si>
  <si>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</si>
  <si>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</si>
  <si>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</si>
  <si>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</si>
  <si>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</si>
  <si>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</si>
  <si>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</si>
  <si>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</si>
  <si>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</si>
  <si>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</si>
  <si>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</si>
  <si>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</si>
  <si>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</si>
  <si>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</si>
  <si>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</si>
  <si>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</si>
  <si>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</si>
  <si>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</si>
  <si>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</si>
  <si>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</si>
  <si>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</si>
  <si>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</si>
  <si>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</si>
  <si>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</si>
  <si>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</si>
  <si>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</si>
  <si>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</si>
  <si>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</si>
  <si>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</si>
  <si>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</si>
  <si>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</si>
  <si>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</si>
  <si>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</si>
  <si>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</si>
  <si>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</si>
  <si>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</si>
  <si>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</si>
  <si>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</si>
  <si>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</si>
  <si>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</si>
  <si>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</si>
  <si>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</si>
  <si>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</si>
  <si>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</si>
  <si>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</si>
  <si>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</si>
  <si>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</si>
  <si>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</si>
  <si>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</si>
  <si>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</si>
  <si>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</si>
  <si>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</si>
  <si>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</si>
  <si>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</si>
  <si>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</si>
  <si>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</si>
  <si>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</si>
  <si>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</si>
  <si>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</si>
  <si>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</si>
  <si>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</si>
  <si>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</si>
  <si>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</si>
  <si>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</si>
  <si>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</si>
  <si>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</si>
  <si>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</si>
  <si>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</si>
  <si>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</si>
  <si>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</si>
  <si>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</si>
  <si>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</si>
  <si>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</si>
  <si>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</si>
  <si>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</si>
  <si>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</si>
  <si>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</si>
  <si>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</si>
  <si>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</si>
  <si>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</si>
  <si>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</si>
  <si>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</si>
  <si>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</si>
  <si>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</si>
  <si>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</si>
  <si>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</si>
  <si>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</si>
  <si>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</si>
  <si>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</si>
  <si>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</si>
  <si>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</si>
  <si>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</si>
  <si>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</si>
  <si>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</si>
  <si>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</si>
  <si>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</si>
  <si>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</si>
  <si>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</si>
  <si>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</si>
  <si>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</si>
  <si>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</si>
  <si>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</si>
  <si>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</si>
  <si>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</si>
  <si>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</si>
  <si>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</si>
  <si>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</si>
  <si>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</si>
  <si>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</si>
  <si>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</si>
  <si>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</si>
  <si>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</si>
  <si>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</si>
  <si>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</si>
  <si>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</si>
  <si>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</si>
  <si>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</si>
  <si>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</si>
  <si>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</si>
  <si>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</si>
  <si>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</si>
  <si>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</si>
  <si>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</si>
  <si>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</si>
  <si>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</si>
  <si>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</si>
  <si>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</si>
  <si>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</si>
  <si>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</si>
  <si>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</si>
  <si>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</si>
  <si>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</si>
  <si>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</si>
  <si>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</si>
  <si>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</si>
  <si>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</si>
  <si>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</si>
  <si>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</si>
  <si>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</si>
  <si>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</si>
  <si>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</si>
  <si>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</si>
  <si>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</si>
  <si>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</si>
  <si>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</si>
  <si>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</si>
  <si>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</si>
  <si>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</si>
  <si>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</si>
  <si>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</si>
  <si>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</si>
  <si>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</si>
  <si>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</si>
  <si>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</si>
  <si>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</si>
  <si>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</si>
  <si>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</si>
  <si>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</si>
  <si>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</si>
  <si>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</si>
  <si>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</si>
  <si>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</si>
  <si>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</si>
  <si>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</si>
  <si>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</si>
  <si>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</si>
  <si>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</si>
  <si>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</si>
  <si>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</si>
  <si>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</si>
  <si>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</si>
  <si>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</si>
  <si>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</si>
  <si>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</si>
  <si>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</si>
  <si>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</si>
  <si>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</si>
  <si>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</si>
  <si>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</si>
  <si>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</si>
  <si>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</si>
  <si>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</si>
  <si>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</si>
  <si>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</si>
  <si>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</si>
  <si>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</si>
  <si>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</si>
  <si>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</si>
  <si>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</si>
  <si>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</si>
  <si>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</si>
  <si>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</si>
  <si>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</si>
  <si>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</si>
  <si>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</si>
  <si>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</si>
  <si>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</si>
  <si>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</si>
  <si>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</si>
  <si>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</si>
  <si>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</si>
  <si>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</si>
  <si>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</si>
  <si>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</si>
  <si>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</si>
  <si>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</si>
  <si>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</si>
  <si>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</si>
  <si>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</si>
  <si>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</si>
  <si>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</si>
  <si>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</si>
  <si>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</si>
  <si>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</si>
  <si>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</si>
  <si>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</si>
  <si>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</si>
  <si>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</si>
  <si>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</si>
  <si>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</si>
  <si>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</si>
  <si>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</si>
  <si>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</si>
  <si>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</si>
  <si>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</si>
  <si>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</si>
  <si>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</si>
  <si>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</si>
  <si>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</si>
  <si>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</si>
  <si>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</si>
  <si>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</si>
  <si>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</si>
  <si>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</si>
  <si>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</si>
  <si>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</si>
  <si>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</si>
  <si>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</si>
  <si>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</si>
  <si>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</si>
  <si>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</si>
  <si>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</si>
  <si>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</si>
  <si>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</si>
  <si>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</si>
  <si>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</si>
  <si>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</si>
  <si>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</si>
  <si>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</si>
  <si>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</si>
  <si>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</si>
  <si>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</si>
  <si>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</si>
  <si>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</si>
  <si>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</si>
  <si>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</si>
  <si>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</si>
  <si>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</si>
  <si>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</si>
  <si>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</si>
  <si>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</si>
  <si>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</si>
  <si>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</si>
  <si>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</si>
  <si>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</si>
  <si>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</si>
  <si>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</si>
  <si>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</si>
  <si>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</si>
  <si>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</si>
  <si>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</si>
  <si>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</si>
  <si>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</si>
  <si>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</si>
  <si>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</si>
  <si>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</si>
  <si>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</si>
  <si>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</si>
  <si>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</si>
  <si>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</si>
  <si>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</si>
  <si>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</si>
  <si>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</si>
  <si>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</si>
  <si>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</si>
  <si>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</si>
  <si>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</si>
  <si>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</si>
  <si>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</si>
  <si>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</si>
  <si>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</si>
  <si>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</si>
  <si>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</si>
  <si>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</si>
  <si>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</si>
  <si>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</si>
  <si>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</si>
  <si>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</si>
  <si>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</si>
  <si>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</si>
  <si>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</si>
  <si>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</si>
  <si>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</si>
  <si>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</si>
  <si>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</si>
  <si>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</si>
  <si>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</si>
  <si>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</si>
  <si>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</si>
  <si>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</si>
  <si>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</si>
  <si>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</si>
  <si>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</si>
  <si>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</si>
  <si>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</si>
  <si>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</si>
  <si>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</si>
  <si>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</si>
  <si>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</si>
  <si>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</si>
  <si>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</si>
  <si>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</si>
  <si>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</si>
  <si>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</si>
  <si>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</si>
  <si>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</si>
  <si>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</si>
  <si>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</si>
  <si>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</si>
  <si>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</si>
  <si>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</si>
  <si>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</si>
  <si>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</si>
  <si>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</si>
  <si>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</si>
  <si>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</si>
  <si>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</si>
  <si>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</si>
  <si>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</si>
  <si>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</si>
  <si>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</si>
  <si>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</si>
  <si>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</si>
  <si>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</si>
  <si>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</si>
  <si>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</si>
  <si>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</si>
  <si>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</si>
  <si>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</si>
  <si>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</si>
  <si>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</si>
  <si>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</si>
  <si>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</si>
  <si>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</si>
  <si>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</si>
  <si>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</si>
  <si>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</si>
  <si>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</si>
  <si>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</si>
  <si>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</si>
  <si>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</si>
  <si>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</si>
  <si>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</si>
  <si>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</si>
  <si>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</si>
  <si>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</si>
  <si>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</si>
  <si>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</si>
  <si>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</si>
  <si>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</si>
  <si>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</si>
  <si>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</si>
  <si>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</si>
  <si>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</si>
  <si>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</si>
  <si>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</si>
  <si>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</si>
  <si>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</si>
  <si>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</si>
  <si>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</si>
  <si>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</si>
  <si>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</si>
  <si>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</si>
  <si>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</si>
  <si>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</si>
  <si>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</si>
  <si>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</si>
  <si>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</si>
  <si>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</si>
  <si>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</si>
  <si>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</si>
  <si>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</si>
  <si>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</si>
  <si>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</si>
  <si>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</si>
  <si>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</si>
  <si>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</si>
  <si>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</si>
  <si>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</si>
  <si>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</si>
  <si>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</si>
  <si>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</si>
  <si>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</si>
  <si>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</si>
  <si>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</si>
  <si>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</si>
  <si>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</si>
  <si>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</si>
  <si>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</si>
  <si>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</si>
  <si>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</si>
  <si>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</si>
  <si>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</si>
  <si>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</si>
  <si>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</si>
  <si>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</si>
  <si>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</si>
  <si>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</si>
  <si>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</si>
  <si>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</si>
  <si>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</si>
  <si>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</si>
  <si>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</si>
  <si>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</si>
  <si>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</si>
  <si>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</si>
  <si>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</si>
  <si>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</si>
  <si>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</si>
  <si>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</si>
  <si>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</si>
  <si>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</si>
  <si>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</si>
  <si>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</si>
  <si>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</si>
  <si>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</si>
  <si>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</si>
  <si>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</si>
  <si>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</si>
  <si>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</si>
  <si>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</si>
  <si>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</si>
  <si>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</si>
  <si>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</si>
  <si>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</si>
  <si>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</si>
  <si>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</si>
  <si>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</si>
  <si>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</si>
  <si>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</si>
  <si>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</si>
  <si>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</si>
  <si>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</si>
  <si>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</si>
  <si>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</si>
  <si>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</si>
  <si>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</si>
  <si>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</si>
  <si>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</si>
  <si>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</si>
  <si>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</si>
  <si>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</si>
  <si>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</si>
  <si>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</si>
  <si>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</si>
  <si>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</si>
  <si>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</si>
  <si>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</si>
  <si>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</si>
  <si>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</si>
  <si>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</si>
  <si>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</si>
  <si>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</si>
  <si>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</si>
  <si>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</si>
  <si>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</si>
  <si>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</si>
  <si>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</si>
  <si>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</si>
  <si>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</si>
  <si>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</si>
  <si>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</si>
  <si>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</si>
  <si>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</si>
  <si>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</si>
  <si>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</si>
  <si>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</si>
  <si>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</si>
  <si>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</si>
  <si>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</si>
  <si>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</si>
  <si>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</si>
  <si>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</si>
  <si>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</si>
  <si>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</si>
  <si>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</si>
  <si>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</si>
  <si>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</si>
  <si>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</si>
  <si>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</si>
  <si>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</si>
  <si>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</si>
  <si>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</si>
  <si>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</si>
  <si>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</si>
  <si>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</si>
  <si>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</si>
  <si>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</si>
  <si>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</si>
  <si>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</si>
  <si>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</si>
  <si>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</si>
  <si>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</si>
  <si>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</si>
  <si>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</si>
  <si>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</si>
  <si>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</si>
  <si>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</si>
  <si>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</si>
  <si>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</si>
  <si>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</si>
  <si>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</si>
  <si>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</si>
  <si>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</si>
  <si>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</si>
  <si>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</si>
  <si>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</si>
  <si>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</si>
  <si>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</si>
  <si>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</si>
  <si>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</si>
  <si>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</si>
  <si>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</si>
  <si>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</si>
  <si>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</si>
  <si>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</si>
  <si>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</si>
  <si>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</si>
  <si>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</si>
  <si>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</si>
  <si>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</si>
  <si>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</si>
  <si>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</si>
  <si>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</si>
  <si>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</si>
  <si>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</si>
  <si>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</si>
  <si>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</si>
  <si>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</si>
  <si>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</si>
  <si>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</si>
  <si>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</si>
  <si>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</si>
  <si>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</si>
  <si>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</si>
  <si>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</si>
  <si>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</si>
  <si>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</si>
  <si>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</si>
  <si>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</si>
  <si>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</si>
  <si>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</si>
  <si>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</si>
  <si>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</si>
  <si>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</si>
  <si>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</si>
  <si>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</si>
  <si>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</si>
  <si>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</si>
  <si>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</si>
  <si>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</si>
  <si>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</si>
  <si>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</si>
  <si>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</si>
  <si>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</si>
  <si>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</si>
  <si>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</si>
  <si>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</si>
  <si>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</si>
  <si>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</si>
  <si>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</si>
  <si>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</si>
  <si>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</si>
  <si>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</si>
  <si>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</si>
  <si>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</si>
  <si>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</si>
  <si>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</si>
  <si>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</si>
  <si>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</si>
  <si>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</si>
  <si>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</si>
  <si>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</si>
  <si>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</si>
  <si>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</si>
  <si>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</si>
  <si>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</si>
  <si>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</si>
  <si>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</si>
  <si>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</si>
  <si>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</si>
  <si>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</si>
  <si>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</si>
  <si>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</si>
  <si>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</si>
  <si>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</si>
  <si>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</si>
  <si>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</si>
  <si>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</si>
  <si>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</si>
  <si>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</si>
  <si>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</si>
  <si>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</si>
  <si>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</si>
  <si>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</si>
  <si>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</si>
  <si>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</si>
  <si>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</si>
  <si>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</si>
  <si>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</si>
  <si>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</si>
  <si>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</si>
  <si>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</si>
  <si>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</si>
  <si>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</si>
  <si>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</si>
  <si>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</si>
  <si>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</si>
  <si>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</si>
  <si>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</si>
  <si>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</si>
  <si>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</si>
  <si>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</si>
  <si>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</si>
  <si>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</si>
  <si>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</si>
  <si>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</si>
  <si>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</si>
  <si>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</si>
  <si>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</si>
  <si>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</si>
  <si>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</si>
  <si>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</si>
  <si>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</si>
  <si>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</si>
  <si>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</si>
  <si>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</si>
  <si>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</si>
  <si>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</si>
  <si>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</si>
  <si>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</si>
  <si>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</si>
  <si>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</si>
  <si>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</si>
  <si>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</si>
  <si>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</si>
  <si>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</si>
  <si>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</si>
  <si>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</si>
  <si>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</si>
  <si>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</si>
  <si>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</si>
  <si>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</si>
  <si>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</si>
  <si>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</si>
  <si>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</si>
  <si>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</si>
  <si>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</si>
  <si>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</si>
  <si>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</si>
  <si>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</si>
  <si>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</si>
  <si>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</si>
  <si>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</si>
  <si>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</si>
  <si>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</si>
  <si>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</si>
  <si>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</si>
  <si>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</si>
  <si>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</si>
  <si>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</si>
  <si>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</si>
  <si>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</si>
  <si>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</si>
  <si>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</si>
  <si>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</si>
  <si>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</si>
  <si>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</si>
  <si>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</si>
  <si>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</si>
  <si>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</si>
  <si>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</si>
  <si>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</si>
  <si>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</si>
  <si>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</si>
  <si>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</si>
  <si>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</si>
  <si>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</si>
  <si>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</si>
  <si>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</si>
  <si>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</si>
  <si>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</si>
  <si>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</si>
  <si>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</si>
  <si>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</si>
  <si>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</si>
  <si>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</si>
  <si>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</si>
  <si>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</si>
  <si>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</si>
  <si>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</si>
  <si>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</si>
  <si>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</si>
  <si>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</si>
  <si>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</si>
  <si>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</si>
  <si>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</si>
  <si>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</si>
  <si>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</si>
  <si>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</si>
  <si>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</si>
  <si>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</si>
  <si>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</si>
  <si>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</si>
  <si>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</si>
  <si>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</si>
  <si>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</si>
  <si>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</si>
  <si>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</si>
  <si>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</si>
  <si>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</si>
  <si>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</si>
  <si>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</si>
  <si>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</si>
  <si>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</si>
  <si>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</si>
  <si>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</si>
  <si>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</si>
  <si>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</si>
  <si>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</si>
  <si>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</si>
  <si>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</si>
  <si>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</si>
  <si>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</si>
  <si>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</si>
  <si>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</si>
  <si>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</si>
  <si>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</si>
  <si>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</si>
  <si>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</si>
  <si>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</si>
  <si>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</si>
  <si>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</si>
  <si>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</si>
  <si>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</si>
  <si>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</si>
  <si>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</si>
  <si>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</si>
  <si>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</si>
  <si>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</si>
  <si>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</si>
  <si>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</si>
  <si>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</si>
  <si>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</si>
  <si>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</si>
  <si>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</si>
  <si>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</si>
  <si>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</si>
  <si>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</si>
  <si>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</si>
  <si>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</si>
  <si>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</si>
  <si>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</si>
  <si>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</si>
  <si>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</si>
  <si>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</si>
  <si>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</si>
  <si>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</si>
  <si>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</si>
  <si>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</si>
  <si>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</si>
  <si>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</si>
  <si>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</si>
  <si>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</si>
  <si>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</si>
  <si>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</si>
  <si>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</si>
  <si>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</si>
  <si>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</si>
  <si>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</si>
  <si>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</si>
  <si>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</si>
  <si>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</si>
  <si>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</si>
  <si>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</si>
  <si>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</si>
  <si>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</si>
  <si>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</si>
  <si>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</si>
  <si>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</si>
  <si>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</si>
  <si>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</si>
  <si>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</si>
  <si>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</si>
  <si>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</si>
  <si>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</si>
  <si>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</si>
  <si>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</si>
  <si>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</si>
  <si>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</si>
  <si>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</si>
  <si>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</si>
  <si>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</si>
  <si>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</si>
  <si>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</si>
  <si>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</si>
  <si>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</si>
  <si>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</si>
  <si>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</si>
  <si>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</si>
  <si>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</si>
  <si>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</si>
  <si>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</si>
  <si>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</si>
  <si>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</si>
  <si>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</si>
  <si>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</si>
  <si>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</si>
  <si>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</si>
  <si>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</si>
  <si>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</si>
  <si>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</si>
  <si>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</si>
  <si>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</si>
  <si>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</si>
  <si>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</si>
  <si>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</si>
  <si>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</si>
  <si>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</si>
  <si>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</si>
  <si>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</si>
  <si>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</si>
  <si>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</si>
  <si>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</si>
  <si>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</si>
  <si>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</si>
  <si>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</si>
  <si>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</si>
  <si>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</si>
  <si>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</si>
  <si>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</si>
  <si>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</si>
  <si>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</si>
  <si>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</si>
  <si>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</si>
  <si>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</si>
  <si>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</si>
  <si>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</si>
  <si>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</si>
  <si>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</si>
  <si>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</si>
  <si>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</si>
  <si>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</si>
  <si>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</si>
  <si>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</si>
  <si>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</si>
  <si>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</si>
  <si>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</si>
  <si>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</si>
  <si>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</si>
  <si>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</si>
  <si>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</si>
  <si>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</si>
  <si>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</si>
  <si>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</si>
  <si>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</si>
  <si>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</si>
  <si>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</si>
  <si>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</si>
  <si>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</si>
  <si>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</si>
  <si>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</si>
  <si>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</si>
  <si>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</si>
  <si>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</si>
  <si>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</si>
  <si>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</si>
  <si>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</si>
  <si>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</si>
  <si>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</si>
  <si>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</si>
  <si>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</si>
  <si>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</si>
  <si>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</si>
  <si>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</si>
  <si>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</si>
  <si>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</si>
  <si>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</si>
  <si>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</si>
  <si>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</si>
  <si>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</si>
  <si>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</si>
  <si>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</si>
  <si>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</si>
  <si>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</si>
  <si>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</si>
  <si>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</si>
  <si>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</si>
  <si>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</si>
  <si>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</si>
  <si>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</si>
  <si>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</si>
  <si>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</si>
  <si>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</si>
  <si>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</si>
  <si>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</si>
  <si>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</si>
  <si>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</si>
  <si>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</si>
  <si>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</si>
  <si>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</si>
  <si>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</si>
  <si>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</si>
  <si>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</si>
  <si>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</si>
  <si>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</si>
  <si>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</si>
  <si>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</si>
  <si>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</si>
  <si>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</si>
  <si>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</si>
  <si>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</si>
  <si>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</si>
  <si>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</si>
  <si>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</si>
  <si>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</si>
  <si>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</si>
  <si>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</si>
  <si>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</si>
  <si>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</si>
  <si>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</si>
  <si>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</si>
  <si>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</si>
  <si>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</si>
  <si>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</si>
  <si>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</si>
  <si>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</si>
  <si>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</si>
  <si>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</si>
  <si>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</si>
  <si>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</si>
  <si>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</si>
  <si>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</si>
  <si>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</si>
  <si>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</si>
  <si>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</si>
  <si>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</si>
  <si>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</si>
  <si>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</si>
  <si>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</si>
  <si>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</si>
  <si>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</si>
  <si>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</si>
  <si>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</si>
  <si>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</si>
  <si>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</si>
  <si>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</si>
  <si>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</si>
  <si>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</si>
  <si>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</si>
  <si>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</si>
  <si>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</si>
  <si>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</si>
  <si>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</si>
  <si>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</si>
  <si>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</si>
  <si>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</si>
  <si>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</si>
  <si>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</si>
  <si>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</si>
  <si>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</si>
  <si>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</si>
  <si>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</si>
  <si>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</si>
  <si>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</si>
  <si>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</si>
  <si>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</si>
  <si>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</si>
  <si>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</si>
  <si>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</si>
  <si>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</si>
  <si>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</si>
  <si>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</si>
  <si>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</si>
  <si>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</si>
  <si>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</si>
  <si>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</si>
  <si>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</si>
  <si>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</si>
  <si>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</si>
  <si>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</si>
  <si>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</si>
  <si>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</si>
  <si>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</si>
  <si>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</si>
  <si>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</si>
  <si>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</si>
  <si>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</si>
  <si>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</si>
  <si>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</si>
  <si>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</si>
  <si>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</si>
  <si>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</si>
  <si>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</si>
  <si>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</si>
  <si>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</si>
  <si>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</si>
  <si>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</si>
  <si>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</si>
  <si>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</si>
  <si>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</si>
  <si>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</si>
  <si>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</si>
  <si>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</si>
  <si>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</si>
  <si>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</si>
  <si>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</si>
  <si>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</si>
  <si>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</si>
  <si>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</si>
  <si>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</si>
  <si>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</si>
  <si>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</si>
  <si>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</si>
  <si>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</si>
  <si>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</si>
  <si>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</si>
  <si>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</si>
  <si>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</si>
  <si>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</si>
  <si>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</si>
  <si>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</si>
  <si>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</si>
  <si>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</si>
  <si>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</si>
  <si>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</si>
  <si>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</si>
  <si>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</si>
  <si>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</si>
  <si>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</si>
  <si>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</si>
  <si>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</si>
  <si>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</si>
  <si>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</si>
  <si>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</si>
  <si>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</si>
  <si>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</si>
  <si>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</si>
  <si>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</si>
  <si>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</si>
  <si>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</si>
  <si>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</si>
  <si>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</si>
  <si>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</si>
  <si>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</si>
  <si>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</si>
  <si>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</si>
  <si>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</si>
  <si>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</si>
  <si>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</si>
  <si>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</si>
  <si>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</si>
  <si>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</si>
  <si>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</si>
  <si>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</si>
  <si>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</si>
  <si>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</si>
  <si>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</si>
  <si>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</si>
  <si>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</si>
  <si>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</si>
  <si>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</si>
  <si>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</si>
  <si>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</si>
  <si>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</si>
  <si>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</si>
  <si>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</si>
  <si>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</si>
  <si>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</si>
  <si>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</si>
  <si>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</si>
  <si>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</si>
  <si>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</si>
  <si>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</si>
  <si>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</si>
  <si>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</si>
  <si>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</si>
  <si>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</si>
  <si>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</si>
  <si>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</si>
  <si>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</si>
  <si>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</si>
  <si>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</si>
  <si>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</si>
  <si>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</si>
  <si>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</si>
  <si>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</si>
  <si>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</si>
  <si>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</si>
  <si>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</si>
  <si>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</si>
  <si>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</si>
  <si>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</si>
  <si>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</si>
  <si>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</si>
  <si>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</si>
  <si>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</si>
  <si>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</si>
  <si>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</si>
  <si>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</si>
  <si>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</si>
  <si>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</si>
  <si>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</si>
  <si>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</si>
  <si>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</si>
  <si>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</si>
  <si>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</si>
  <si>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</si>
  <si>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</si>
  <si>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</si>
  <si>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</si>
  <si>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</si>
  <si>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</si>
  <si>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</si>
  <si>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</si>
  <si>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</si>
  <si>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</si>
  <si>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</si>
  <si>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</si>
  <si>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</si>
  <si>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</si>
  <si>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</si>
  <si>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</si>
  <si>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</si>
  <si>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</si>
  <si>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</si>
  <si>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</si>
  <si>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</si>
  <si>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</si>
  <si>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</si>
  <si>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</si>
  <si>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</si>
  <si>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</si>
  <si>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</si>
  <si>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</si>
  <si>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</si>
  <si>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</si>
  <si>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</si>
  <si>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</si>
  <si>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</si>
  <si>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</si>
  <si>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</si>
  <si>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</si>
  <si>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</si>
  <si>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</si>
  <si>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</si>
  <si>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</si>
  <si>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</si>
  <si>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</si>
  <si>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</si>
  <si>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</si>
  <si>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</si>
  <si>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</si>
  <si>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</si>
  <si>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</si>
  <si>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</si>
  <si>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</si>
  <si>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</si>
  <si>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</si>
  <si>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</si>
  <si>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</si>
  <si>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</si>
  <si>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</si>
  <si>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</si>
  <si>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</si>
  <si>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</si>
  <si>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</si>
  <si>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</si>
  <si>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</si>
  <si>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</si>
  <si>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</si>
  <si>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</si>
  <si>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</si>
  <si>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</si>
  <si>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</si>
  <si>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</si>
  <si>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</si>
  <si>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</si>
  <si>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</si>
  <si>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</si>
  <si>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</si>
  <si>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</si>
  <si>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</si>
  <si>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</si>
  <si>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</si>
  <si>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</si>
  <si>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</si>
  <si>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</si>
  <si>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</si>
  <si>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</si>
  <si>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</si>
  <si>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</si>
  <si>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</si>
  <si>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</si>
  <si>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</si>
  <si>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</si>
  <si>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</si>
  <si>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</si>
  <si>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</si>
  <si>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</si>
  <si>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</si>
  <si>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</si>
  <si>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</si>
  <si>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</si>
  <si>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</si>
  <si>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</si>
  <si>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</si>
  <si>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</si>
  <si>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</si>
  <si>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</si>
  <si>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</si>
  <si>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</si>
  <si>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</si>
  <si>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</si>
  <si>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</si>
  <si>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</si>
  <si>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</si>
  <si>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</si>
  <si>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</si>
  <si>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</si>
  <si>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</si>
  <si>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</si>
  <si>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</si>
  <si>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</si>
  <si>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</si>
  <si>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</si>
  <si>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</si>
  <si>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</si>
  <si>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</si>
  <si>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</si>
  <si>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</si>
  <si>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</si>
  <si>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</si>
  <si>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</si>
  <si>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</si>
  <si>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</si>
  <si>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</si>
  <si>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</si>
  <si>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</si>
  <si>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</si>
  <si>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</si>
  <si>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</si>
  <si>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</si>
  <si>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</si>
  <si>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</si>
  <si>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</si>
  <si>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</si>
  <si>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</si>
  <si>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</si>
  <si>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</si>
  <si>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</si>
  <si>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</si>
  <si>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</si>
  <si>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</si>
  <si>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</si>
  <si>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</si>
  <si>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</si>
  <si>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</si>
  <si>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</si>
  <si>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</si>
  <si>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</si>
  <si>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</si>
  <si>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</si>
  <si>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</si>
  <si>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</si>
  <si>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</si>
  <si>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</si>
  <si>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</si>
  <si>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</si>
  <si>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</si>
  <si>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</si>
  <si>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</si>
  <si>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</si>
  <si>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</si>
  <si>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</si>
  <si>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</si>
  <si>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</si>
  <si>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</si>
  <si>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</si>
  <si>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</si>
  <si>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</si>
  <si>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</si>
  <si>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</si>
  <si>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</si>
  <si>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</si>
  <si>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</si>
  <si>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</si>
  <si>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</si>
  <si>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</si>
  <si>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</si>
  <si>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</si>
  <si>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</si>
  <si>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</si>
  <si>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</si>
  <si>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</si>
  <si>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</si>
  <si>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</si>
  <si>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</si>
  <si>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</si>
  <si>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</si>
  <si>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</si>
  <si>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</si>
  <si>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</si>
  <si>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</si>
  <si>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</si>
  <si>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</si>
  <si>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</si>
  <si>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</si>
  <si>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</si>
  <si>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</si>
  <si>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</si>
  <si>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</si>
  <si>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</si>
  <si>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</si>
  <si>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</si>
  <si>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</si>
  <si>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</si>
  <si>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</si>
  <si>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</si>
  <si>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</si>
  <si>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</si>
  <si>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</si>
  <si>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</si>
  <si>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</si>
  <si>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</si>
  <si>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</si>
  <si>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</si>
  <si>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</si>
  <si>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</si>
  <si>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</si>
  <si>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</si>
  <si>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</si>
  <si>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</si>
  <si>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</si>
  <si>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</si>
  <si>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</si>
  <si>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</si>
  <si>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</si>
  <si>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</si>
  <si>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</si>
  <si>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</si>
  <si>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</si>
  <si>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</si>
  <si>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</si>
  <si>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</si>
  <si>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</si>
  <si>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</si>
  <si>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</si>
  <si>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</si>
  <si>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</si>
  <si>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</si>
  <si>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</si>
  <si>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</si>
  <si>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</si>
  <si>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</si>
  <si>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</si>
  <si>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</si>
  <si>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</si>
  <si>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</si>
  <si>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</si>
  <si>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</si>
  <si>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</si>
  <si>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</si>
  <si>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</si>
  <si>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</si>
  <si>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</si>
  <si>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</si>
  <si>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</si>
  <si>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</si>
  <si>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</si>
  <si>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</si>
  <si>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</si>
  <si>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</si>
  <si>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</si>
  <si>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</si>
  <si>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</si>
  <si>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</si>
  <si>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</si>
  <si>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</si>
  <si>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</si>
  <si>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</si>
  <si>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</si>
  <si>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</si>
  <si>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</si>
  <si>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</si>
  <si>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</si>
  <si>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</si>
  <si>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</si>
  <si>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</si>
  <si>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</si>
  <si>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</si>
  <si>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</si>
  <si>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</si>
  <si>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</si>
  <si>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</si>
  <si>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</si>
  <si>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</si>
  <si>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</si>
  <si>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</si>
  <si>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</si>
  <si>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</si>
  <si>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</si>
  <si>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</si>
  <si>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</si>
  <si>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</si>
  <si>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</si>
  <si>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</si>
  <si>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</si>
  <si>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</si>
  <si>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</si>
  <si>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</si>
  <si>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</si>
  <si>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</si>
  <si>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</si>
  <si>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</si>
  <si>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</si>
  <si>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</si>
  <si>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</si>
  <si>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</si>
  <si>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</si>
  <si>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</si>
  <si>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</si>
  <si>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</si>
  <si>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</si>
  <si>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</si>
  <si>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</si>
  <si>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</si>
  <si>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</si>
  <si>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</si>
  <si>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</si>
  <si>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</si>
  <si>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</si>
  <si>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</si>
  <si>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</si>
  <si>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</si>
  <si>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</si>
  <si>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</si>
  <si>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</si>
  <si>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</si>
  <si>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</si>
  <si>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</si>
  <si>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</si>
  <si>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</si>
  <si>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</si>
  <si>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</si>
  <si>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</si>
  <si>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</si>
  <si>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</si>
  <si>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</si>
  <si>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</si>
  <si>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</si>
  <si>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</si>
  <si>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</si>
  <si>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</si>
  <si>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</si>
  <si>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</si>
  <si>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</si>
  <si>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</si>
  <si>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</si>
  <si>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</si>
  <si>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</si>
  <si>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</si>
  <si>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</si>
  <si>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</si>
  <si>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</si>
  <si>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</si>
  <si>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</si>
  <si>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</si>
  <si>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</si>
  <si>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</si>
  <si>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</si>
  <si>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</si>
  <si>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</si>
  <si>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</si>
  <si>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</si>
  <si>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</si>
  <si>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</si>
  <si>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</si>
  <si>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</si>
  <si>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</si>
  <si>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</si>
  <si>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</si>
  <si>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</si>
  <si>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</si>
  <si>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</si>
  <si>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</si>
  <si>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</si>
  <si>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</si>
  <si>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</si>
  <si>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</si>
  <si>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</si>
  <si>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</si>
  <si>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</si>
  <si>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</si>
  <si>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</si>
  <si>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</si>
  <si>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</si>
  <si>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</si>
  <si>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</si>
  <si>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</si>
  <si>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</si>
  <si>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</si>
  <si>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</si>
  <si>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</si>
  <si>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</si>
  <si>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</si>
  <si>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</si>
  <si>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</si>
  <si>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</si>
  <si>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</si>
  <si>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</si>
  <si>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</si>
  <si>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</si>
  <si>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</si>
  <si>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</si>
  <si>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</si>
  <si>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</si>
  <si>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</si>
  <si>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</si>
  <si>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</si>
  <si>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</si>
  <si>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</si>
  <si>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</si>
  <si>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</si>
  <si>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</si>
  <si>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</si>
  <si>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</si>
  <si>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</si>
  <si>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</si>
  <si>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</si>
  <si>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</si>
  <si>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</si>
  <si>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</si>
  <si>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</si>
  <si>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</si>
  <si>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</si>
  <si>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</si>
  <si>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</si>
  <si>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</si>
  <si>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</si>
  <si>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</si>
  <si>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</si>
  <si>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</si>
  <si>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</si>
  <si>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</si>
  <si>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</si>
  <si>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</si>
  <si>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</si>
  <si>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</si>
  <si>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</si>
  <si>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</si>
  <si>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</si>
  <si>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</si>
  <si>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</si>
  <si>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</si>
  <si>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</si>
  <si>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</si>
  <si>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</si>
  <si>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</si>
  <si>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</si>
  <si>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</si>
  <si>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</si>
  <si>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</si>
  <si>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</si>
  <si>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</si>
  <si>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</si>
  <si>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</si>
  <si>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</si>
  <si>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</si>
  <si>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</si>
  <si>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</si>
  <si>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</si>
  <si>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</si>
  <si>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</si>
  <si>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</si>
  <si>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</si>
  <si>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</si>
  <si>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</si>
  <si>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</si>
  <si>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</si>
  <si>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</si>
  <si>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</si>
  <si>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</si>
  <si>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</si>
  <si>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</si>
  <si>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</si>
  <si>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</si>
  <si>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</si>
  <si>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</si>
  <si>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</si>
  <si>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</si>
  <si>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</si>
  <si>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</si>
  <si>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</si>
  <si>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</si>
  <si>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</si>
  <si>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</si>
  <si>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</si>
  <si>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</si>
  <si>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</si>
  <si>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</si>
  <si>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</si>
  <si>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</si>
  <si>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</si>
  <si>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</si>
  <si>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</si>
  <si>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</si>
  <si>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</si>
  <si>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</si>
  <si>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</si>
  <si>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</si>
  <si>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</si>
  <si>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</si>
  <si>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</si>
  <si>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</si>
  <si>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</si>
  <si>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</si>
  <si>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</si>
  <si>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</si>
  <si>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</si>
  <si>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</si>
  <si>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</si>
  <si>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</si>
  <si>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</si>
  <si>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</si>
  <si>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</si>
  <si>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</si>
  <si>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</si>
  <si>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</si>
  <si>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</si>
  <si>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</si>
  <si>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</si>
  <si>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</si>
  <si>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</si>
  <si>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</si>
  <si>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</si>
  <si>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</si>
  <si>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</si>
  <si>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</si>
  <si>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</si>
  <si>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</si>
  <si>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</si>
  <si>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</si>
  <si>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</si>
  <si>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</si>
  <si>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</si>
  <si>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</si>
  <si>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</si>
  <si>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</si>
  <si>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</si>
  <si>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</si>
  <si>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</si>
  <si>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</si>
  <si>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</si>
  <si>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</si>
  <si>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</si>
  <si>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</si>
  <si>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</si>
  <si>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</si>
  <si>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</si>
  <si>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</si>
  <si>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</si>
  <si>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</si>
  <si>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</si>
  <si>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</si>
  <si>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</si>
  <si>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</si>
  <si>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</si>
  <si>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</si>
  <si>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</si>
  <si>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</si>
  <si>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</si>
  <si>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</si>
  <si>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</si>
  <si>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</si>
  <si>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</si>
  <si>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</si>
  <si>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</si>
  <si>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</si>
  <si>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</si>
  <si>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</si>
  <si>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</si>
  <si>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</si>
  <si>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</si>
  <si>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</si>
  <si>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</si>
  <si>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</si>
  <si>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</si>
  <si>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</si>
  <si>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</si>
  <si>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</si>
  <si>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</si>
  <si>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</si>
  <si>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</si>
  <si>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</si>
  <si>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</si>
  <si>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</si>
  <si>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</si>
  <si>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</si>
  <si>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</si>
  <si>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</si>
  <si>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</si>
  <si>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</si>
  <si>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</si>
  <si>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</si>
  <si>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</si>
  <si>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</si>
  <si>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</si>
  <si>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</si>
  <si>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</si>
  <si>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</si>
  <si>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</si>
  <si>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</si>
  <si>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</si>
  <si>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</si>
  <si>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</si>
  <si>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</si>
  <si>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</si>
  <si>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</si>
  <si>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</si>
  <si>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</si>
  <si>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</si>
  <si>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</si>
  <si>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</si>
  <si>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</si>
  <si>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</si>
  <si>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</si>
  <si>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</si>
  <si>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</si>
  <si>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</si>
  <si>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</si>
  <si>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</si>
  <si>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</si>
  <si>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</si>
  <si>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</si>
  <si>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</si>
  <si>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</si>
  <si>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</si>
  <si>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</si>
  <si>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</si>
  <si>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</si>
  <si>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</si>
  <si>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</si>
  <si>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</si>
  <si>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</si>
  <si>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</si>
  <si>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</si>
  <si>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</si>
  <si>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</si>
  <si>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</si>
  <si>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</si>
  <si>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</si>
  <si>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</si>
  <si>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</si>
  <si>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</si>
  <si>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</si>
  <si>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</si>
  <si>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</si>
  <si>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</si>
  <si>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</si>
  <si>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</si>
  <si>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</si>
  <si>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</si>
  <si>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</si>
  <si>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</si>
  <si>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</si>
  <si>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</si>
  <si>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</si>
  <si>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</si>
  <si>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</si>
  <si>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</si>
  <si>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</si>
  <si>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</si>
  <si>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</si>
  <si>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</si>
  <si>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</si>
  <si>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</si>
  <si>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</si>
  <si>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</si>
  <si>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</si>
  <si>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</si>
  <si>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</si>
  <si>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</si>
  <si>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</si>
  <si>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</si>
  <si>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</si>
  <si>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</si>
  <si>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</si>
  <si>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</si>
  <si>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</si>
  <si>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</si>
  <si>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</si>
  <si>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</si>
  <si>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</si>
  <si>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</si>
  <si>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</si>
  <si>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</si>
  <si>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</si>
  <si>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</si>
  <si>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</si>
  <si>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</si>
  <si>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</si>
  <si>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</si>
  <si>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</si>
  <si>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</si>
  <si>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</si>
  <si>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</si>
  <si>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</si>
  <si>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</si>
  <si>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</si>
  <si>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</si>
  <si>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</si>
  <si>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</si>
  <si>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</si>
  <si>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</si>
  <si>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</si>
  <si>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</si>
  <si>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</si>
  <si>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</si>
  <si>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</si>
  <si>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</si>
  <si>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</si>
  <si>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</si>
  <si>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</si>
  <si>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</si>
  <si>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</si>
  <si>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</si>
  <si>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</si>
  <si>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</si>
  <si>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</si>
  <si>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</si>
  <si>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</si>
  <si>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</si>
  <si>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</si>
  <si>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</si>
  <si>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</si>
  <si>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</si>
  <si>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</si>
  <si>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</si>
  <si>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</si>
  <si>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</si>
  <si>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</si>
  <si>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</si>
  <si>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</si>
  <si>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</si>
  <si>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</si>
  <si>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</si>
  <si>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</si>
  <si>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</si>
  <si>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</si>
  <si>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</si>
  <si>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</si>
  <si>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</si>
  <si>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</si>
  <si>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</si>
  <si>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</si>
  <si>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</si>
  <si>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</si>
  <si>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</si>
  <si>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</si>
  <si>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</si>
  <si>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</si>
  <si>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</si>
  <si>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</si>
  <si>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</si>
  <si>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</si>
  <si>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</si>
  <si>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</si>
  <si>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</si>
  <si>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</si>
  <si>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</si>
  <si>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</si>
  <si>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</si>
  <si>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</si>
  <si>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</si>
  <si>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</si>
  <si>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</si>
  <si>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</si>
  <si>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</si>
  <si>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</si>
  <si>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</si>
  <si>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</si>
  <si>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</si>
  <si>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</si>
  <si>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</si>
  <si>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</si>
  <si>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</si>
  <si>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</si>
  <si>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</si>
  <si>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</si>
  <si>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</si>
  <si>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</si>
  <si>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</si>
  <si>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</si>
  <si>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</si>
  <si>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</si>
  <si>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</si>
  <si>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</si>
  <si>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</si>
  <si>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</si>
  <si>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Смедеревска Паланка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</si>
</sst>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422</c:v>
                </c:pt>
                <c:pt idx="1">
                  <c:v>550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553</c:v>
                </c:pt>
                <c:pt idx="1">
                  <c:v>692</c:v>
                </c:pt>
                <c:pt idx="2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626304"/>
        <c:axId val="110627840"/>
      </c:barChart>
      <c:catAx>
        <c:axId val="1106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27840"/>
        <c:crosses val="autoZero"/>
        <c:auto val="1"/>
        <c:lblAlgn val="ctr"/>
        <c:lblOffset val="100"/>
        <c:noMultiLvlLbl val="0"/>
      </c:catAx>
      <c:valAx>
        <c:axId val="11062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263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2392</c:v>
                </c:pt>
                <c:pt idx="1">
                  <c:v>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73152"/>
        <c:axId val="116274688"/>
      </c:barChart>
      <c:catAx>
        <c:axId val="116273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274688"/>
        <c:crosses val="autoZero"/>
        <c:auto val="1"/>
        <c:lblAlgn val="ctr"/>
        <c:lblOffset val="100"/>
        <c:noMultiLvlLbl val="0"/>
      </c:catAx>
      <c:valAx>
        <c:axId val="11627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73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1205</c:v>
                </c:pt>
                <c:pt idx="1">
                  <c:v>1147</c:v>
                </c:pt>
                <c:pt idx="2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95552"/>
        <c:axId val="116297088"/>
      </c:barChart>
      <c:catAx>
        <c:axId val="1162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97088"/>
        <c:crosses val="autoZero"/>
        <c:auto val="1"/>
        <c:lblAlgn val="ctr"/>
        <c:lblOffset val="100"/>
        <c:noMultiLvlLbl val="0"/>
      </c:catAx>
      <c:valAx>
        <c:axId val="11629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9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53</c:v>
                </c:pt>
                <c:pt idx="1">
                  <c:v>53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16416"/>
        <c:axId val="116318208"/>
      </c:barChart>
      <c:catAx>
        <c:axId val="116316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18208"/>
        <c:crosses val="autoZero"/>
        <c:auto val="1"/>
        <c:lblAlgn val="ctr"/>
        <c:lblOffset val="100"/>
        <c:noMultiLvlLbl val="0"/>
      </c:catAx>
      <c:valAx>
        <c:axId val="116318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316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65</c:v>
                </c:pt>
                <c:pt idx="1">
                  <c:v>65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43168"/>
        <c:axId val="116344704"/>
      </c:barChart>
      <c:catAx>
        <c:axId val="1163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44704"/>
        <c:crosses val="autoZero"/>
        <c:auto val="1"/>
        <c:lblAlgn val="ctr"/>
        <c:lblOffset val="100"/>
        <c:noMultiLvlLbl val="0"/>
      </c:catAx>
      <c:valAx>
        <c:axId val="11634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4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71</c:v>
                </c:pt>
                <c:pt idx="1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71456"/>
        <c:axId val="116372992"/>
      </c:barChart>
      <c:catAx>
        <c:axId val="1163714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72992"/>
        <c:crosses val="autoZero"/>
        <c:auto val="1"/>
        <c:lblAlgn val="ctr"/>
        <c:lblOffset val="100"/>
        <c:noMultiLvlLbl val="0"/>
      </c:catAx>
      <c:valAx>
        <c:axId val="116372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7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185.19</c:v>
                </c:pt>
                <c:pt idx="1">
                  <c:v>200.39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91296"/>
        <c:axId val="116470912"/>
      </c:barChart>
      <c:catAx>
        <c:axId val="1163912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70912"/>
        <c:crosses val="autoZero"/>
        <c:auto val="1"/>
        <c:lblAlgn val="ctr"/>
        <c:lblOffset val="100"/>
        <c:noMultiLvlLbl val="0"/>
      </c:catAx>
      <c:valAx>
        <c:axId val="116470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9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13040</c:v>
                </c:pt>
                <c:pt idx="1">
                  <c:v>12217</c:v>
                </c:pt>
                <c:pt idx="2">
                  <c:v>11740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04064"/>
        <c:axId val="116505600"/>
      </c:barChart>
      <c:catAx>
        <c:axId val="11650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05600"/>
        <c:crosses val="autoZero"/>
        <c:auto val="1"/>
        <c:lblAlgn val="ctr"/>
        <c:lblOffset val="100"/>
        <c:noMultiLvlLbl val="0"/>
      </c:catAx>
      <c:valAx>
        <c:axId val="116505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0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14176"/>
        <c:axId val="116520064"/>
      </c:barChart>
      <c:catAx>
        <c:axId val="1165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20064"/>
        <c:crosses val="autoZero"/>
        <c:auto val="1"/>
        <c:lblAlgn val="ctr"/>
        <c:lblOffset val="100"/>
        <c:noMultiLvlLbl val="0"/>
      </c:catAx>
      <c:valAx>
        <c:axId val="1165200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141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3.5</c:v>
                </c:pt>
                <c:pt idx="1">
                  <c:v>9.8000000000000007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274112"/>
        <c:axId val="117275648"/>
      </c:barChart>
      <c:catAx>
        <c:axId val="11727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75648"/>
        <c:crosses val="autoZero"/>
        <c:auto val="1"/>
        <c:lblAlgn val="ctr"/>
        <c:lblOffset val="100"/>
        <c:noMultiLvlLbl val="0"/>
      </c:catAx>
      <c:valAx>
        <c:axId val="11727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27411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16.231132075471699</c:v>
                </c:pt>
                <c:pt idx="1">
                  <c:v>58.773584905660378</c:v>
                </c:pt>
                <c:pt idx="2">
                  <c:v>24.995283018867926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129</c:v>
                </c:pt>
                <c:pt idx="1">
                  <c:v>171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22</c:v>
                </c:pt>
                <c:pt idx="1">
                  <c:v>11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648704"/>
        <c:axId val="110650496"/>
      </c:barChart>
      <c:catAx>
        <c:axId val="11064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50496"/>
        <c:crosses val="autoZero"/>
        <c:auto val="1"/>
        <c:lblAlgn val="ctr"/>
        <c:lblOffset val="100"/>
        <c:noMultiLvlLbl val="0"/>
      </c:catAx>
      <c:valAx>
        <c:axId val="11065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48704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66</c:v>
                </c:pt>
                <c:pt idx="1">
                  <c:v>64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490432"/>
        <c:axId val="117491968"/>
      </c:barChart>
      <c:catAx>
        <c:axId val="11749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91968"/>
        <c:crosses val="autoZero"/>
        <c:auto val="1"/>
        <c:lblAlgn val="ctr"/>
        <c:lblOffset val="100"/>
        <c:noMultiLvlLbl val="0"/>
      </c:catAx>
      <c:valAx>
        <c:axId val="1174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490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539968"/>
        <c:axId val="117541504"/>
      </c:barChart>
      <c:catAx>
        <c:axId val="1175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41504"/>
        <c:crosses val="autoZero"/>
        <c:auto val="1"/>
        <c:lblAlgn val="ctr"/>
        <c:lblOffset val="100"/>
        <c:noMultiLvlLbl val="0"/>
      </c:catAx>
      <c:valAx>
        <c:axId val="1175415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5399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103.3</c:v>
                </c:pt>
                <c:pt idx="1">
                  <c:v>110.8</c:v>
                </c:pt>
                <c:pt idx="2">
                  <c:v>110.2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106.4</c:v>
                </c:pt>
                <c:pt idx="1">
                  <c:v>105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38656"/>
        <c:axId val="117640192"/>
      </c:barChart>
      <c:catAx>
        <c:axId val="117638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40192"/>
        <c:crosses val="autoZero"/>
        <c:auto val="1"/>
        <c:lblAlgn val="ctr"/>
        <c:lblOffset val="100"/>
        <c:noMultiLvlLbl val="0"/>
      </c:catAx>
      <c:valAx>
        <c:axId val="11764019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386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1008</c:v>
                </c:pt>
                <c:pt idx="1">
                  <c:v>890</c:v>
                </c:pt>
                <c:pt idx="2">
                  <c:v>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73984"/>
        <c:axId val="117675520"/>
      </c:barChart>
      <c:catAx>
        <c:axId val="1176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75520"/>
        <c:crosses val="autoZero"/>
        <c:auto val="1"/>
        <c:lblAlgn val="ctr"/>
        <c:lblOffset val="100"/>
        <c:noMultiLvlLbl val="0"/>
      </c:catAx>
      <c:valAx>
        <c:axId val="11767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7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02656"/>
        <c:axId val="117704192"/>
      </c:barChart>
      <c:catAx>
        <c:axId val="11770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4192"/>
        <c:crosses val="autoZero"/>
        <c:auto val="1"/>
        <c:lblAlgn val="ctr"/>
        <c:lblOffset val="100"/>
        <c:noMultiLvlLbl val="0"/>
      </c:catAx>
      <c:valAx>
        <c:axId val="11770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026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149</c:v>
                </c:pt>
                <c:pt idx="1">
                  <c:v>149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204</c:v>
                </c:pt>
                <c:pt idx="1">
                  <c:v>271</c:v>
                </c:pt>
                <c:pt idx="2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748096"/>
        <c:axId val="117749632"/>
      </c:barChart>
      <c:catAx>
        <c:axId val="11774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9632"/>
        <c:crosses val="autoZero"/>
        <c:auto val="1"/>
        <c:lblAlgn val="ctr"/>
        <c:lblOffset val="100"/>
        <c:noMultiLvlLbl val="0"/>
      </c:catAx>
      <c:valAx>
        <c:axId val="11774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48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1.8655660377358489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2.1179245283018866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2.3136792452830188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2.483490566037736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2.4693396226415096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2.4033018867924527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2.4811320754716979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2.5966981132075473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3.1933962264150941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3.5047169811320757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3.4504716981132075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3.5165094339622645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4.0353773584905657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4.8773584905660377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4.2311320754716979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2.2830188679245285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1.6721698113207548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1.179245283018868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180096"/>
        <c:axId val="118181888"/>
      </c:barChart>
      <c:catAx>
        <c:axId val="1181800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181888"/>
        <c:crosses val="autoZero"/>
        <c:auto val="1"/>
        <c:lblAlgn val="ctr"/>
        <c:lblOffset val="100"/>
        <c:noMultiLvlLbl val="0"/>
      </c:catAx>
      <c:valAx>
        <c:axId val="1181818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180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1.9787735849056602</c:v>
                </c:pt>
                <c:pt idx="1">
                  <c:v>2.1910377358490565</c:v>
                </c:pt>
                <c:pt idx="2">
                  <c:v>2.5943396226415096</c:v>
                </c:pt>
                <c:pt idx="3">
                  <c:v>2.7688679245283021</c:v>
                </c:pt>
                <c:pt idx="4">
                  <c:v>2.5896226415094339</c:v>
                </c:pt>
                <c:pt idx="5">
                  <c:v>2.8183962264150946</c:v>
                </c:pt>
                <c:pt idx="6">
                  <c:v>2.8254716981132075</c:v>
                </c:pt>
                <c:pt idx="7">
                  <c:v>3.0094339622641511</c:v>
                </c:pt>
                <c:pt idx="8">
                  <c:v>3.3915094339622645</c:v>
                </c:pt>
                <c:pt idx="9">
                  <c:v>3.8561320754716979</c:v>
                </c:pt>
                <c:pt idx="10">
                  <c:v>3.5801886792452828</c:v>
                </c:pt>
                <c:pt idx="11">
                  <c:v>3.2712264150943393</c:v>
                </c:pt>
                <c:pt idx="12">
                  <c:v>3.6981132075471699</c:v>
                </c:pt>
                <c:pt idx="13">
                  <c:v>4.1886792452830193</c:v>
                </c:pt>
                <c:pt idx="14">
                  <c:v>3.4009433962264151</c:v>
                </c:pt>
                <c:pt idx="15">
                  <c:v>1.5801886792452831</c:v>
                </c:pt>
                <c:pt idx="16">
                  <c:v>0.94103773584905659</c:v>
                </c:pt>
                <c:pt idx="17">
                  <c:v>0.64150943396226412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210560"/>
        <c:axId val="118212096"/>
      </c:barChart>
      <c:catAx>
        <c:axId val="11821056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212096"/>
        <c:crosses val="autoZero"/>
        <c:auto val="1"/>
        <c:lblAlgn val="ctr"/>
        <c:lblOffset val="100"/>
        <c:noMultiLvlLbl val="0"/>
      </c:catAx>
      <c:valAx>
        <c:axId val="11821209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2105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0.18150758061071962</c:v>
                </c:pt>
                <c:pt idx="1">
                  <c:v>0.15018355768161085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1.3025838137945762</c:v>
                </c:pt>
                <c:pt idx="1">
                  <c:v>0.46167538102124817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9.753363228699552</c:v>
                </c:pt>
                <c:pt idx="1">
                  <c:v>4.9059962175992879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23.387785607516548</c:v>
                </c:pt>
                <c:pt idx="1">
                  <c:v>18.950940037824008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49.615631005765536</c:v>
                </c:pt>
                <c:pt idx="1">
                  <c:v>61.95906107464679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5.3811659192825116</c:v>
                </c:pt>
                <c:pt idx="1">
                  <c:v>4.5166314384247412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10.377962844330558</c:v>
                </c:pt>
                <c:pt idx="1">
                  <c:v>9.0555122928023142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559872"/>
        <c:axId val="118561408"/>
      </c:barChart>
      <c:catAx>
        <c:axId val="11855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61408"/>
        <c:crosses val="autoZero"/>
        <c:auto val="1"/>
        <c:lblAlgn val="ctr"/>
        <c:lblOffset val="100"/>
        <c:noMultiLvlLbl val="0"/>
      </c:catAx>
      <c:valAx>
        <c:axId val="11856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559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32.100149476831092</c:v>
                </c:pt>
                <c:pt idx="1">
                  <c:v>27.455779285793746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28.758274610292549</c:v>
                </c:pt>
                <c:pt idx="1">
                  <c:v>35.098453665591279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38.922699124492851</c:v>
                </c:pt>
                <c:pt idx="1">
                  <c:v>37.206585827122041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0.21887678838351488</c:v>
                </c:pt>
                <c:pt idx="1">
                  <c:v>0.23918122149293583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625792"/>
        <c:axId val="118627328"/>
      </c:barChart>
      <c:catAx>
        <c:axId val="11862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27328"/>
        <c:crosses val="autoZero"/>
        <c:auto val="1"/>
        <c:lblAlgn val="ctr"/>
        <c:lblOffset val="100"/>
        <c:noMultiLvlLbl val="0"/>
      </c:catAx>
      <c:valAx>
        <c:axId val="118627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6257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1735</c:v>
                </c:pt>
                <c:pt idx="1">
                  <c:v>1406</c:v>
                </c:pt>
                <c:pt idx="2">
                  <c:v>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1251</c:v>
                </c:pt>
                <c:pt idx="1">
                  <c:v>1014</c:v>
                </c:pt>
                <c:pt idx="2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670592"/>
        <c:axId val="110672128"/>
      </c:barChart>
      <c:catAx>
        <c:axId val="1106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72128"/>
        <c:crosses val="autoZero"/>
        <c:auto val="1"/>
        <c:lblAlgn val="ctr"/>
        <c:lblOffset val="100"/>
        <c:noMultiLvlLbl val="0"/>
      </c:catAx>
      <c:valAx>
        <c:axId val="11067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670592"/>
        <c:crosses val="autoZero"/>
        <c:crossBetween val="between"/>
        <c:majorUnit val="4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14</c:v>
                </c:pt>
                <c:pt idx="3">
                  <c:v>13</c:v>
                </c:pt>
                <c:pt idx="4">
                  <c:v>19</c:v>
                </c:pt>
                <c:pt idx="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16</c:v>
                </c:pt>
                <c:pt idx="3">
                  <c:v>10</c:v>
                </c:pt>
                <c:pt idx="4">
                  <c:v>8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650752"/>
        <c:axId val="118652288"/>
      </c:barChart>
      <c:catAx>
        <c:axId val="118650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52288"/>
        <c:crosses val="autoZero"/>
        <c:auto val="1"/>
        <c:lblAlgn val="ctr"/>
        <c:lblOffset val="100"/>
        <c:noMultiLvlLbl val="0"/>
      </c:catAx>
      <c:valAx>
        <c:axId val="118652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50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0.78</c:v>
                </c:pt>
                <c:pt idx="1">
                  <c:v>0.28999999999999998</c:v>
                </c:pt>
                <c:pt idx="3">
                  <c:v>0.36</c:v>
                </c:pt>
                <c:pt idx="4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754688"/>
        <c:axId val="118764672"/>
      </c:barChart>
      <c:catAx>
        <c:axId val="11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64672"/>
        <c:crosses val="autoZero"/>
        <c:auto val="1"/>
        <c:lblAlgn val="ctr"/>
        <c:lblOffset val="100"/>
        <c:noMultiLvlLbl val="0"/>
      </c:catAx>
      <c:valAx>
        <c:axId val="11876467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546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11.111111111111111</c:v>
                </c:pt>
                <c:pt idx="1">
                  <c:v>63.404689092762489</c:v>
                </c:pt>
                <c:pt idx="2">
                  <c:v>13.124151455724844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88.888888888888886</c:v>
                </c:pt>
                <c:pt idx="1">
                  <c:v>36.595310907237511</c:v>
                </c:pt>
                <c:pt idx="2">
                  <c:v>86.875848544275158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799744"/>
        <c:axId val="118809728"/>
      </c:barChart>
      <c:catAx>
        <c:axId val="118799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809728"/>
        <c:crosses val="autoZero"/>
        <c:auto val="1"/>
        <c:lblAlgn val="ctr"/>
        <c:lblOffset val="100"/>
        <c:noMultiLvlLbl val="0"/>
      </c:catAx>
      <c:valAx>
        <c:axId val="118809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997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128</c:v>
                </c:pt>
                <c:pt idx="1">
                  <c:v>152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134</c:v>
                </c:pt>
                <c:pt idx="1">
                  <c:v>146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70016"/>
        <c:axId val="118871552"/>
      </c:barChart>
      <c:catAx>
        <c:axId val="11887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71552"/>
        <c:crosses val="autoZero"/>
        <c:auto val="1"/>
        <c:lblAlgn val="ctr"/>
        <c:lblOffset val="100"/>
        <c:noMultiLvlLbl val="0"/>
      </c:catAx>
      <c:valAx>
        <c:axId val="118871552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87001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403</c:v>
                </c:pt>
                <c:pt idx="1">
                  <c:v>506</c:v>
                </c:pt>
                <c:pt idx="2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443</c:v>
                </c:pt>
                <c:pt idx="1">
                  <c:v>548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31840"/>
        <c:axId val="118933376"/>
      </c:barChart>
      <c:catAx>
        <c:axId val="11893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33376"/>
        <c:crosses val="autoZero"/>
        <c:auto val="1"/>
        <c:lblAlgn val="ctr"/>
        <c:lblOffset val="100"/>
        <c:noMultiLvlLbl val="0"/>
      </c:catAx>
      <c:valAx>
        <c:axId val="11893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93184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27.018143570865107</c:v>
                </c:pt>
                <c:pt idx="1">
                  <c:v>32.372718539865517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25.769129634499077</c:v>
                </c:pt>
                <c:pt idx="1">
                  <c:v>27.389529298751203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15.040757296870892</c:v>
                </c:pt>
                <c:pt idx="1">
                  <c:v>17.747358309317963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13.528793058112019</c:v>
                </c:pt>
                <c:pt idx="1">
                  <c:v>13.904899135446685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8.795687615040757</c:v>
                </c:pt>
                <c:pt idx="1">
                  <c:v>5.4514889529298758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9.8474888246121477</c:v>
                </c:pt>
                <c:pt idx="1">
                  <c:v>3.1340057636887608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9145600"/>
        <c:axId val="119147136"/>
      </c:barChart>
      <c:catAx>
        <c:axId val="1191456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47136"/>
        <c:crosses val="autoZero"/>
        <c:auto val="1"/>
        <c:lblAlgn val="ctr"/>
        <c:lblOffset val="100"/>
        <c:noMultiLvlLbl val="0"/>
      </c:catAx>
      <c:valAx>
        <c:axId val="1191471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456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52.45</c:v>
                </c:pt>
                <c:pt idx="1">
                  <c:v>38.56</c:v>
                </c:pt>
                <c:pt idx="2">
                  <c:v>7.4</c:v>
                </c:pt>
                <c:pt idx="3">
                  <c:v>1.2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55.53</c:v>
                </c:pt>
                <c:pt idx="1">
                  <c:v>34.76</c:v>
                </c:pt>
                <c:pt idx="2">
                  <c:v>8.0399999999999991</c:v>
                </c:pt>
                <c:pt idx="3">
                  <c:v>1.28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9184768"/>
        <c:axId val="119198848"/>
      </c:barChart>
      <c:catAx>
        <c:axId val="1191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98848"/>
        <c:crosses val="autoZero"/>
        <c:auto val="1"/>
        <c:lblAlgn val="ctr"/>
        <c:lblOffset val="100"/>
        <c:noMultiLvlLbl val="0"/>
      </c:catAx>
      <c:valAx>
        <c:axId val="119198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1847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53700</c:v>
                </c:pt>
                <c:pt idx="1">
                  <c:v>60359</c:v>
                </c:pt>
                <c:pt idx="2">
                  <c:v>69467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433088"/>
        <c:axId val="119434624"/>
      </c:barChart>
      <c:catAx>
        <c:axId val="11943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34624"/>
        <c:crosses val="autoZero"/>
        <c:auto val="1"/>
        <c:lblAlgn val="ctr"/>
        <c:lblOffset val="100"/>
        <c:noMultiLvlLbl val="0"/>
      </c:catAx>
      <c:valAx>
        <c:axId val="11943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3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4824</c:v>
                </c:pt>
                <c:pt idx="1">
                  <c:v>5103</c:v>
                </c:pt>
                <c:pt idx="2">
                  <c:v>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6964</c:v>
                </c:pt>
                <c:pt idx="1">
                  <c:v>7116</c:v>
                </c:pt>
                <c:pt idx="2">
                  <c:v>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74048"/>
        <c:axId val="119475584"/>
      </c:barChart>
      <c:catAx>
        <c:axId val="11947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75584"/>
        <c:crosses val="autoZero"/>
        <c:auto val="1"/>
        <c:lblAlgn val="ctr"/>
        <c:lblOffset val="100"/>
        <c:noMultiLvlLbl val="0"/>
      </c:catAx>
      <c:valAx>
        <c:axId val="11947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740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39.9</c:v>
                </c:pt>
                <c:pt idx="1">
                  <c:v>27.6</c:v>
                </c:pt>
                <c:pt idx="2">
                  <c:v>1.3</c:v>
                </c:pt>
                <c:pt idx="3">
                  <c:v>31.200000000000003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18.2</c:v>
                </c:pt>
                <c:pt idx="1">
                  <c:v>55.5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89.264010803511141</c:v>
                </c:pt>
                <c:pt idx="1">
                  <c:v>98.804542737597131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10.735989196488859</c:v>
                </c:pt>
                <c:pt idx="1">
                  <c:v>1.1954572624028692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674368"/>
        <c:axId val="119675904"/>
      </c:barChart>
      <c:catAx>
        <c:axId val="119674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675904"/>
        <c:crosses val="autoZero"/>
        <c:auto val="1"/>
        <c:lblAlgn val="ctr"/>
        <c:lblOffset val="100"/>
        <c:noMultiLvlLbl val="0"/>
      </c:catAx>
      <c:valAx>
        <c:axId val="1196759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6743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12.9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726080"/>
        <c:axId val="119727616"/>
      </c:barChart>
      <c:catAx>
        <c:axId val="11972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27616"/>
        <c:crosses val="autoZero"/>
        <c:auto val="1"/>
        <c:lblAlgn val="ctr"/>
        <c:lblOffset val="100"/>
        <c:noMultiLvlLbl val="0"/>
      </c:catAx>
      <c:valAx>
        <c:axId val="11972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72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6.8</c:v>
                </c:pt>
                <c:pt idx="1">
                  <c:v>29.9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91840"/>
        <c:axId val="119893376"/>
      </c:barChart>
      <c:catAx>
        <c:axId val="11989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93376"/>
        <c:crosses val="autoZero"/>
        <c:auto val="1"/>
        <c:lblAlgn val="ctr"/>
        <c:lblOffset val="100"/>
        <c:noMultiLvlLbl val="0"/>
      </c:catAx>
      <c:valAx>
        <c:axId val="11989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89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949184"/>
        <c:axId val="119950720"/>
      </c:barChart>
      <c:catAx>
        <c:axId val="1199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50720"/>
        <c:crosses val="autoZero"/>
        <c:auto val="1"/>
        <c:lblAlgn val="ctr"/>
        <c:lblOffset val="100"/>
        <c:noMultiLvlLbl val="0"/>
      </c:catAx>
      <c:valAx>
        <c:axId val="11995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9491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92</c:v>
                </c:pt>
                <c:pt idx="1">
                  <c:v>280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47</c:v>
                </c:pt>
                <c:pt idx="1">
                  <c:v>191</c:v>
                </c:pt>
                <c:pt idx="2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199424"/>
        <c:axId val="120213504"/>
      </c:barChart>
      <c:catAx>
        <c:axId val="12019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13504"/>
        <c:crosses val="autoZero"/>
        <c:auto val="1"/>
        <c:lblAlgn val="ctr"/>
        <c:lblOffset val="100"/>
        <c:noMultiLvlLbl val="0"/>
      </c:catAx>
      <c:valAx>
        <c:axId val="1202135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19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298</c:v>
                </c:pt>
                <c:pt idx="1">
                  <c:v>593</c:v>
                </c:pt>
                <c:pt idx="2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148</c:v>
                </c:pt>
                <c:pt idx="1">
                  <c:v>642</c:v>
                </c:pt>
                <c:pt idx="2">
                  <c:v>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77632"/>
        <c:axId val="120287616"/>
      </c:barChart>
      <c:catAx>
        <c:axId val="120277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87616"/>
        <c:crosses val="autoZero"/>
        <c:auto val="1"/>
        <c:lblAlgn val="ctr"/>
        <c:lblOffset val="100"/>
        <c:noMultiLvlLbl val="0"/>
      </c:catAx>
      <c:valAx>
        <c:axId val="120287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277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3.2</c:v>
                </c:pt>
                <c:pt idx="1">
                  <c:v>2.1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3.1</c:v>
                </c:pt>
                <c:pt idx="1">
                  <c:v>3.4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323072"/>
        <c:axId val="120537856"/>
      </c:barChart>
      <c:catAx>
        <c:axId val="12032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37856"/>
        <c:crosses val="autoZero"/>
        <c:auto val="1"/>
        <c:lblAlgn val="ctr"/>
        <c:lblOffset val="100"/>
        <c:noMultiLvlLbl val="0"/>
      </c:catAx>
      <c:valAx>
        <c:axId val="1205378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032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21.6</c:v>
                </c:pt>
                <c:pt idx="1">
                  <c:v>23.3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31.7</c:v>
                </c:pt>
                <c:pt idx="1">
                  <c:v>33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0569216"/>
        <c:axId val="120575104"/>
      </c:barChart>
      <c:catAx>
        <c:axId val="12056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575104"/>
        <c:crosses val="autoZero"/>
        <c:auto val="1"/>
        <c:lblAlgn val="ctr"/>
        <c:lblOffset val="100"/>
        <c:noMultiLvlLbl val="0"/>
      </c:catAx>
      <c:valAx>
        <c:axId val="12057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05692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142.86000000000001</c:v>
                </c:pt>
                <c:pt idx="1">
                  <c:v>3654.83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16672"/>
        <c:axId val="120800384"/>
      </c:barChart>
      <c:catAx>
        <c:axId val="12071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00384"/>
        <c:crosses val="autoZero"/>
        <c:auto val="1"/>
        <c:lblAlgn val="ctr"/>
        <c:lblOffset val="100"/>
        <c:noMultiLvlLbl val="0"/>
      </c:catAx>
      <c:valAx>
        <c:axId val="12080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1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80</c:v>
                </c:pt>
                <c:pt idx="1">
                  <c:v>80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58</c:v>
                </c:pt>
                <c:pt idx="1">
                  <c:v>59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77440"/>
        <c:axId val="120878976"/>
      </c:barChart>
      <c:catAx>
        <c:axId val="1208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78976"/>
        <c:crosses val="autoZero"/>
        <c:auto val="1"/>
        <c:lblAlgn val="ctr"/>
        <c:lblOffset val="100"/>
        <c:noMultiLvlLbl val="0"/>
      </c:catAx>
      <c:valAx>
        <c:axId val="12087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8774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15.6</c:v>
                </c:pt>
                <c:pt idx="1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58.8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25.6</c:v>
                </c:pt>
                <c:pt idx="1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0732032"/>
        <c:axId val="110733568"/>
      </c:barChart>
      <c:catAx>
        <c:axId val="110732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733568"/>
        <c:crosses val="autoZero"/>
        <c:auto val="1"/>
        <c:lblAlgn val="ctr"/>
        <c:lblOffset val="100"/>
        <c:noMultiLvlLbl val="0"/>
      </c:catAx>
      <c:valAx>
        <c:axId val="110733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320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422</c:v>
                </c:pt>
                <c:pt idx="1">
                  <c:v>550</c:v>
                </c:pt>
                <c:pt idx="2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553</c:v>
                </c:pt>
                <c:pt idx="1">
                  <c:v>692</c:v>
                </c:pt>
                <c:pt idx="2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07808"/>
        <c:axId val="124409344"/>
      </c:barChart>
      <c:catAx>
        <c:axId val="12440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09344"/>
        <c:crosses val="autoZero"/>
        <c:auto val="1"/>
        <c:lblAlgn val="ctr"/>
        <c:lblOffset val="100"/>
        <c:noMultiLvlLbl val="0"/>
      </c:catAx>
      <c:valAx>
        <c:axId val="12440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078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129</c:v>
                </c:pt>
                <c:pt idx="1">
                  <c:v>171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22</c:v>
                </c:pt>
                <c:pt idx="1">
                  <c:v>11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49152"/>
        <c:axId val="124450688"/>
      </c:barChart>
      <c:catAx>
        <c:axId val="1244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50688"/>
        <c:crosses val="autoZero"/>
        <c:auto val="1"/>
        <c:lblAlgn val="ctr"/>
        <c:lblOffset val="100"/>
        <c:noMultiLvlLbl val="0"/>
      </c:catAx>
      <c:valAx>
        <c:axId val="12445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49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1735</c:v>
                </c:pt>
                <c:pt idx="1">
                  <c:v>1406</c:v>
                </c:pt>
                <c:pt idx="2">
                  <c:v>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1251</c:v>
                </c:pt>
                <c:pt idx="1">
                  <c:v>1014</c:v>
                </c:pt>
                <c:pt idx="2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78208"/>
        <c:axId val="124479744"/>
      </c:barChart>
      <c:catAx>
        <c:axId val="12447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79744"/>
        <c:crosses val="autoZero"/>
        <c:auto val="1"/>
        <c:lblAlgn val="ctr"/>
        <c:lblOffset val="100"/>
        <c:noMultiLvlLbl val="0"/>
      </c:catAx>
      <c:valAx>
        <c:axId val="124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478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18.2</c:v>
                </c:pt>
                <c:pt idx="1">
                  <c:v>55.5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15.6</c:v>
                </c:pt>
                <c:pt idx="1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58.8</c:v>
                </c:pt>
                <c:pt idx="1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25.6</c:v>
                </c:pt>
                <c:pt idx="1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4662912"/>
        <c:axId val="124664448"/>
      </c:barChart>
      <c:catAx>
        <c:axId val="12466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664448"/>
        <c:crosses val="autoZero"/>
        <c:auto val="1"/>
        <c:lblAlgn val="ctr"/>
        <c:lblOffset val="100"/>
        <c:noMultiLvlLbl val="0"/>
      </c:catAx>
      <c:valAx>
        <c:axId val="124664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662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4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4786176"/>
        <c:axId val="124787712"/>
      </c:barChart>
      <c:catAx>
        <c:axId val="12478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787712"/>
        <c:crosses val="autoZero"/>
        <c:auto val="1"/>
        <c:lblAlgn val="ctr"/>
        <c:lblOffset val="100"/>
        <c:noMultiLvlLbl val="0"/>
      </c:catAx>
      <c:valAx>
        <c:axId val="12478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78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252</c:v>
                </c:pt>
                <c:pt idx="1">
                  <c:v>372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224</c:v>
                </c:pt>
                <c:pt idx="1">
                  <c:v>338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16000"/>
        <c:axId val="124846464"/>
      </c:barChart>
      <c:catAx>
        <c:axId val="12481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846464"/>
        <c:crosses val="autoZero"/>
        <c:auto val="1"/>
        <c:lblAlgn val="ctr"/>
        <c:lblOffset val="100"/>
        <c:noMultiLvlLbl val="0"/>
      </c:catAx>
      <c:valAx>
        <c:axId val="12484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81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72</c:v>
                </c:pt>
                <c:pt idx="1">
                  <c:v>82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53</c:v>
                </c:pt>
                <c:pt idx="1">
                  <c:v>107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69632"/>
        <c:axId val="124887808"/>
      </c:barChart>
      <c:catAx>
        <c:axId val="1248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887808"/>
        <c:crosses val="autoZero"/>
        <c:auto val="1"/>
        <c:lblAlgn val="ctr"/>
        <c:lblOffset val="100"/>
        <c:noMultiLvlLbl val="0"/>
      </c:catAx>
      <c:valAx>
        <c:axId val="12488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86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2392</c:v>
                </c:pt>
                <c:pt idx="1">
                  <c:v>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80224"/>
        <c:axId val="124990208"/>
      </c:barChart>
      <c:catAx>
        <c:axId val="12498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990208"/>
        <c:crosses val="autoZero"/>
        <c:auto val="1"/>
        <c:lblAlgn val="ctr"/>
        <c:lblOffset val="100"/>
        <c:noMultiLvlLbl val="0"/>
      </c:catAx>
      <c:valAx>
        <c:axId val="12499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8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1205</c:v>
                </c:pt>
                <c:pt idx="1">
                  <c:v>1147</c:v>
                </c:pt>
                <c:pt idx="2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199488"/>
        <c:axId val="125201024"/>
      </c:barChart>
      <c:catAx>
        <c:axId val="1251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01024"/>
        <c:crosses val="autoZero"/>
        <c:auto val="1"/>
        <c:lblAlgn val="ctr"/>
        <c:lblOffset val="100"/>
        <c:noMultiLvlLbl val="0"/>
      </c:catAx>
      <c:valAx>
        <c:axId val="1252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19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25.8</c:v>
                </c:pt>
                <c:pt idx="1">
                  <c:v>25.6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74.2</c:v>
                </c:pt>
                <c:pt idx="1">
                  <c:v>74.5</c:v>
                </c:pt>
                <c:pt idx="2">
                  <c:v>65.8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2863488"/>
        <c:axId val="112873472"/>
      </c:barChart>
      <c:catAx>
        <c:axId val="1128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73472"/>
        <c:crosses val="autoZero"/>
        <c:auto val="1"/>
        <c:lblAlgn val="ctr"/>
        <c:lblOffset val="100"/>
        <c:noMultiLvlLbl val="0"/>
      </c:catAx>
      <c:valAx>
        <c:axId val="112873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28634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53</c:v>
                </c:pt>
                <c:pt idx="1">
                  <c:v>53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36736"/>
        <c:axId val="125238272"/>
      </c:barChart>
      <c:catAx>
        <c:axId val="125236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38272"/>
        <c:crosses val="autoZero"/>
        <c:auto val="1"/>
        <c:lblAlgn val="ctr"/>
        <c:lblOffset val="100"/>
        <c:noMultiLvlLbl val="0"/>
      </c:catAx>
      <c:valAx>
        <c:axId val="1252382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3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71</c:v>
                </c:pt>
                <c:pt idx="1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71520"/>
        <c:axId val="125373056"/>
      </c:barChart>
      <c:catAx>
        <c:axId val="12537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73056"/>
        <c:crosses val="autoZero"/>
        <c:auto val="1"/>
        <c:lblAlgn val="ctr"/>
        <c:lblOffset val="100"/>
        <c:noMultiLvlLbl val="0"/>
      </c:catAx>
      <c:valAx>
        <c:axId val="1253730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7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13040</c:v>
                </c:pt>
                <c:pt idx="1">
                  <c:v>12217</c:v>
                </c:pt>
                <c:pt idx="2">
                  <c:v>11740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93920"/>
        <c:axId val="125403904"/>
      </c:barChart>
      <c:catAx>
        <c:axId val="12539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403904"/>
        <c:crosses val="autoZero"/>
        <c:auto val="1"/>
        <c:lblAlgn val="ctr"/>
        <c:lblOffset val="100"/>
        <c:noMultiLvlLbl val="0"/>
      </c:catAx>
      <c:valAx>
        <c:axId val="12540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93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16.231132075471699</c:v>
                </c:pt>
                <c:pt idx="1">
                  <c:v>58.773584905660378</c:v>
                </c:pt>
                <c:pt idx="2">
                  <c:v>24.995283018867926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66</c:v>
                </c:pt>
                <c:pt idx="1">
                  <c:v>64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874944"/>
        <c:axId val="125876480"/>
      </c:barChart>
      <c:catAx>
        <c:axId val="1258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876480"/>
        <c:crosses val="autoZero"/>
        <c:auto val="1"/>
        <c:lblAlgn val="ctr"/>
        <c:lblOffset val="100"/>
        <c:noMultiLvlLbl val="0"/>
      </c:catAx>
      <c:valAx>
        <c:axId val="125876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8749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936768"/>
        <c:axId val="125938304"/>
      </c:barChart>
      <c:catAx>
        <c:axId val="12593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38304"/>
        <c:crosses val="autoZero"/>
        <c:auto val="1"/>
        <c:lblAlgn val="ctr"/>
        <c:lblOffset val="100"/>
        <c:noMultiLvlLbl val="0"/>
      </c:catAx>
      <c:valAx>
        <c:axId val="12593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936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103.3</c:v>
                </c:pt>
                <c:pt idx="1">
                  <c:v>110.8</c:v>
                </c:pt>
                <c:pt idx="2">
                  <c:v>110.2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106.4</c:v>
                </c:pt>
                <c:pt idx="1">
                  <c:v>105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068224"/>
        <c:axId val="126069760"/>
      </c:barChart>
      <c:catAx>
        <c:axId val="12606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9760"/>
        <c:crosses val="autoZero"/>
        <c:auto val="1"/>
        <c:lblAlgn val="ctr"/>
        <c:lblOffset val="100"/>
        <c:noMultiLvlLbl val="0"/>
      </c:catAx>
      <c:valAx>
        <c:axId val="126069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68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1008</c:v>
                </c:pt>
                <c:pt idx="1">
                  <c:v>890</c:v>
                </c:pt>
                <c:pt idx="2">
                  <c:v>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01856"/>
        <c:axId val="126203392"/>
      </c:barChart>
      <c:catAx>
        <c:axId val="12620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03392"/>
        <c:crosses val="autoZero"/>
        <c:auto val="1"/>
        <c:lblAlgn val="ctr"/>
        <c:lblOffset val="100"/>
        <c:noMultiLvlLbl val="0"/>
      </c:catAx>
      <c:valAx>
        <c:axId val="12620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01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29</c:v>
                </c:pt>
                <c:pt idx="1">
                  <c:v>24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04256"/>
        <c:axId val="126305792"/>
      </c:barChart>
      <c:catAx>
        <c:axId val="12630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05792"/>
        <c:crosses val="autoZero"/>
        <c:auto val="1"/>
        <c:lblAlgn val="ctr"/>
        <c:lblOffset val="100"/>
        <c:noMultiLvlLbl val="0"/>
      </c:catAx>
      <c:valAx>
        <c:axId val="12630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04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149</c:v>
                </c:pt>
                <c:pt idx="1">
                  <c:v>149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204</c:v>
                </c:pt>
                <c:pt idx="1">
                  <c:v>271</c:v>
                </c:pt>
                <c:pt idx="2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97152"/>
        <c:axId val="126498688"/>
      </c:barChart>
      <c:catAx>
        <c:axId val="12649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98688"/>
        <c:crosses val="autoZero"/>
        <c:auto val="1"/>
        <c:lblAlgn val="ctr"/>
        <c:lblOffset val="100"/>
        <c:noMultiLvlLbl val="0"/>
      </c:catAx>
      <c:valAx>
        <c:axId val="12649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97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4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2884352"/>
        <c:axId val="112890240"/>
      </c:barChart>
      <c:catAx>
        <c:axId val="11288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890240"/>
        <c:crosses val="autoZero"/>
        <c:auto val="1"/>
        <c:lblAlgn val="ctr"/>
        <c:lblOffset val="100"/>
        <c:noMultiLvlLbl val="0"/>
      </c:catAx>
      <c:valAx>
        <c:axId val="11289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884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1.8655660377358489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2.1179245283018866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2.3136792452830188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2.483490566037736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2.4693396226415096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2.4033018867924527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2.4811320754716979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2.5966981132075473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3.1933962264150941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3.5047169811320757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3.4504716981132075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3.5165094339622645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4.0353773584905657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4.8773584905660377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4.2311320754716979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2.2830188679245285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1.6721698113207548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1.179245283018868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710336"/>
        <c:axId val="129720320"/>
      </c:barChart>
      <c:catAx>
        <c:axId val="1297103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9720320"/>
        <c:crosses val="autoZero"/>
        <c:auto val="1"/>
        <c:lblAlgn val="ctr"/>
        <c:lblOffset val="100"/>
        <c:noMultiLvlLbl val="0"/>
      </c:catAx>
      <c:valAx>
        <c:axId val="1297203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97103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1.9787735849056602</c:v>
                </c:pt>
                <c:pt idx="1">
                  <c:v>2.1910377358490565</c:v>
                </c:pt>
                <c:pt idx="2">
                  <c:v>2.5943396226415096</c:v>
                </c:pt>
                <c:pt idx="3">
                  <c:v>2.7688679245283021</c:v>
                </c:pt>
                <c:pt idx="4">
                  <c:v>2.5896226415094339</c:v>
                </c:pt>
                <c:pt idx="5">
                  <c:v>2.8183962264150946</c:v>
                </c:pt>
                <c:pt idx="6">
                  <c:v>2.8254716981132075</c:v>
                </c:pt>
                <c:pt idx="7">
                  <c:v>3.0094339622641511</c:v>
                </c:pt>
                <c:pt idx="8">
                  <c:v>3.3915094339622645</c:v>
                </c:pt>
                <c:pt idx="9">
                  <c:v>3.8561320754716979</c:v>
                </c:pt>
                <c:pt idx="10">
                  <c:v>3.5801886792452828</c:v>
                </c:pt>
                <c:pt idx="11">
                  <c:v>3.2712264150943393</c:v>
                </c:pt>
                <c:pt idx="12">
                  <c:v>3.6981132075471699</c:v>
                </c:pt>
                <c:pt idx="13">
                  <c:v>4.1886792452830193</c:v>
                </c:pt>
                <c:pt idx="14">
                  <c:v>3.4009433962264151</c:v>
                </c:pt>
                <c:pt idx="15">
                  <c:v>1.5801886792452831</c:v>
                </c:pt>
                <c:pt idx="16">
                  <c:v>0.94103773584905659</c:v>
                </c:pt>
                <c:pt idx="17">
                  <c:v>0.64150943396226412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727488"/>
        <c:axId val="129741568"/>
      </c:barChart>
      <c:catAx>
        <c:axId val="1297274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9741568"/>
        <c:crosses val="autoZero"/>
        <c:auto val="1"/>
        <c:lblAlgn val="ctr"/>
        <c:lblOffset val="100"/>
        <c:noMultiLvlLbl val="0"/>
      </c:catAx>
      <c:valAx>
        <c:axId val="1297415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27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0.18150758061071962</c:v>
                </c:pt>
                <c:pt idx="1">
                  <c:v>0.15018355768161085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1.3025838137945762</c:v>
                </c:pt>
                <c:pt idx="1">
                  <c:v>0.46167538102124817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9.753363228699552</c:v>
                </c:pt>
                <c:pt idx="1">
                  <c:v>4.9059962175992879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23.387785607516548</c:v>
                </c:pt>
                <c:pt idx="1">
                  <c:v>18.950940037824008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49.615631005765536</c:v>
                </c:pt>
                <c:pt idx="1">
                  <c:v>61.95906107464679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5.3811659192825116</c:v>
                </c:pt>
                <c:pt idx="1">
                  <c:v>4.5166314384247412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10.377962844330558</c:v>
                </c:pt>
                <c:pt idx="1">
                  <c:v>9.0555122928023142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049152"/>
        <c:axId val="130050688"/>
      </c:barChart>
      <c:catAx>
        <c:axId val="130049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50688"/>
        <c:crosses val="autoZero"/>
        <c:auto val="1"/>
        <c:lblAlgn val="ctr"/>
        <c:lblOffset val="100"/>
        <c:noMultiLvlLbl val="0"/>
      </c:catAx>
      <c:valAx>
        <c:axId val="130050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49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32.100149476831092</c:v>
                </c:pt>
                <c:pt idx="1">
                  <c:v>27.455779285793746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28.758274610292549</c:v>
                </c:pt>
                <c:pt idx="1">
                  <c:v>35.098453665591279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38.922699124492851</c:v>
                </c:pt>
                <c:pt idx="1">
                  <c:v>37.206585827122041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0.21887678838351488</c:v>
                </c:pt>
                <c:pt idx="1">
                  <c:v>0.23918122149293583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151936"/>
        <c:axId val="130153472"/>
      </c:barChart>
      <c:catAx>
        <c:axId val="13015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153472"/>
        <c:crosses val="autoZero"/>
        <c:auto val="1"/>
        <c:lblAlgn val="ctr"/>
        <c:lblOffset val="100"/>
        <c:noMultiLvlLbl val="0"/>
      </c:catAx>
      <c:valAx>
        <c:axId val="130153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1519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14</c:v>
                </c:pt>
                <c:pt idx="3">
                  <c:v>13</c:v>
                </c:pt>
                <c:pt idx="4">
                  <c:v>19</c:v>
                </c:pt>
                <c:pt idx="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16</c:v>
                </c:pt>
                <c:pt idx="3">
                  <c:v>10</c:v>
                </c:pt>
                <c:pt idx="4">
                  <c:v>8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2368256"/>
        <c:axId val="132369792"/>
      </c:barChart>
      <c:catAx>
        <c:axId val="132368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69792"/>
        <c:crosses val="autoZero"/>
        <c:auto val="1"/>
        <c:lblAlgn val="ctr"/>
        <c:lblOffset val="100"/>
        <c:noMultiLvlLbl val="0"/>
      </c:catAx>
      <c:valAx>
        <c:axId val="13236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68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0.78</c:v>
                </c:pt>
                <c:pt idx="1">
                  <c:v>0.28999999999999998</c:v>
                </c:pt>
                <c:pt idx="3">
                  <c:v>0.36</c:v>
                </c:pt>
                <c:pt idx="4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2394368"/>
        <c:axId val="132400256"/>
      </c:barChart>
      <c:catAx>
        <c:axId val="13239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00256"/>
        <c:crosses val="autoZero"/>
        <c:auto val="1"/>
        <c:lblAlgn val="ctr"/>
        <c:lblOffset val="100"/>
        <c:noMultiLvlLbl val="0"/>
      </c:catAx>
      <c:valAx>
        <c:axId val="13240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94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11.111111111111111</c:v>
                </c:pt>
                <c:pt idx="1">
                  <c:v>63.404689092762489</c:v>
                </c:pt>
                <c:pt idx="2">
                  <c:v>13.124151455724844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88.888888888888886</c:v>
                </c:pt>
                <c:pt idx="1">
                  <c:v>36.595310907237511</c:v>
                </c:pt>
                <c:pt idx="2">
                  <c:v>86.875848544275158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2459904"/>
        <c:axId val="132465792"/>
      </c:barChart>
      <c:catAx>
        <c:axId val="13245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65792"/>
        <c:crosses val="autoZero"/>
        <c:auto val="1"/>
        <c:lblAlgn val="ctr"/>
        <c:lblOffset val="100"/>
        <c:noMultiLvlLbl val="0"/>
      </c:catAx>
      <c:valAx>
        <c:axId val="1324657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459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3.5</c:v>
                </c:pt>
                <c:pt idx="1">
                  <c:v>9.8000000000000007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646784"/>
        <c:axId val="132648320"/>
      </c:barChart>
      <c:catAx>
        <c:axId val="1326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48320"/>
        <c:crosses val="autoZero"/>
        <c:auto val="1"/>
        <c:lblAlgn val="ctr"/>
        <c:lblOffset val="100"/>
        <c:noMultiLvlLbl val="0"/>
      </c:catAx>
      <c:valAx>
        <c:axId val="13264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64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128</c:v>
                </c:pt>
                <c:pt idx="1">
                  <c:v>152</c:v>
                </c:pt>
                <c:pt idx="2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134</c:v>
                </c:pt>
                <c:pt idx="1">
                  <c:v>146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724608"/>
        <c:axId val="132726144"/>
      </c:barChart>
      <c:catAx>
        <c:axId val="1327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26144"/>
        <c:crosses val="autoZero"/>
        <c:auto val="1"/>
        <c:lblAlgn val="ctr"/>
        <c:lblOffset val="100"/>
        <c:noMultiLvlLbl val="0"/>
      </c:catAx>
      <c:valAx>
        <c:axId val="13272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72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403</c:v>
                </c:pt>
                <c:pt idx="1">
                  <c:v>506</c:v>
                </c:pt>
                <c:pt idx="2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443</c:v>
                </c:pt>
                <c:pt idx="1">
                  <c:v>548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790528"/>
        <c:axId val="132812800"/>
      </c:barChart>
      <c:catAx>
        <c:axId val="1327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12800"/>
        <c:crosses val="autoZero"/>
        <c:auto val="1"/>
        <c:lblAlgn val="ctr"/>
        <c:lblOffset val="100"/>
        <c:noMultiLvlLbl val="0"/>
      </c:catAx>
      <c:valAx>
        <c:axId val="13281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790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252</c:v>
                </c:pt>
                <c:pt idx="1">
                  <c:v>372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224</c:v>
                </c:pt>
                <c:pt idx="1">
                  <c:v>338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905600"/>
        <c:axId val="112907392"/>
      </c:barChart>
      <c:catAx>
        <c:axId val="11290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907392"/>
        <c:crosses val="autoZero"/>
        <c:auto val="1"/>
        <c:lblAlgn val="ctr"/>
        <c:lblOffset val="100"/>
        <c:noMultiLvlLbl val="0"/>
      </c:catAx>
      <c:valAx>
        <c:axId val="112907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05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27.018143570865107</c:v>
                </c:pt>
                <c:pt idx="1">
                  <c:v>32.372718539865517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25.769129634499077</c:v>
                </c:pt>
                <c:pt idx="1">
                  <c:v>27.389529298751203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15.040757296870892</c:v>
                </c:pt>
                <c:pt idx="1">
                  <c:v>17.747358309317963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13.528793058112019</c:v>
                </c:pt>
                <c:pt idx="1">
                  <c:v>13.904899135446685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8.795687615040757</c:v>
                </c:pt>
                <c:pt idx="1">
                  <c:v>5.4514889529298758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9.8474888246121477</c:v>
                </c:pt>
                <c:pt idx="1">
                  <c:v>3.1340057636887608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893312"/>
        <c:axId val="132923776"/>
      </c:barChart>
      <c:catAx>
        <c:axId val="132893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923776"/>
        <c:crosses val="autoZero"/>
        <c:auto val="1"/>
        <c:lblAlgn val="ctr"/>
        <c:lblOffset val="100"/>
        <c:noMultiLvlLbl val="0"/>
      </c:catAx>
      <c:valAx>
        <c:axId val="1329237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8933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52.45</c:v>
                </c:pt>
                <c:pt idx="1">
                  <c:v>38.56</c:v>
                </c:pt>
                <c:pt idx="2">
                  <c:v>7.4</c:v>
                </c:pt>
                <c:pt idx="3">
                  <c:v>1.2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55.53</c:v>
                </c:pt>
                <c:pt idx="1">
                  <c:v>34.76</c:v>
                </c:pt>
                <c:pt idx="2">
                  <c:v>8.0399999999999991</c:v>
                </c:pt>
                <c:pt idx="3">
                  <c:v>1.28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2961408"/>
        <c:axId val="132962944"/>
      </c:barChart>
      <c:catAx>
        <c:axId val="132961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62944"/>
        <c:crosses val="autoZero"/>
        <c:auto val="1"/>
        <c:lblAlgn val="ctr"/>
        <c:lblOffset val="100"/>
        <c:noMultiLvlLbl val="0"/>
      </c:catAx>
      <c:valAx>
        <c:axId val="132962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9614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53700</c:v>
                </c:pt>
                <c:pt idx="1">
                  <c:v>60359</c:v>
                </c:pt>
                <c:pt idx="2">
                  <c:v>69467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012864"/>
        <c:axId val="133018752"/>
      </c:barChart>
      <c:catAx>
        <c:axId val="13301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18752"/>
        <c:crosses val="autoZero"/>
        <c:auto val="1"/>
        <c:lblAlgn val="ctr"/>
        <c:lblOffset val="100"/>
        <c:noMultiLvlLbl val="0"/>
      </c:catAx>
      <c:valAx>
        <c:axId val="133018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12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4824</c:v>
                </c:pt>
                <c:pt idx="1">
                  <c:v>5103</c:v>
                </c:pt>
                <c:pt idx="2">
                  <c:v>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6964</c:v>
                </c:pt>
                <c:pt idx="1">
                  <c:v>7116</c:v>
                </c:pt>
                <c:pt idx="2">
                  <c:v>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057920"/>
        <c:axId val="133072000"/>
      </c:barChart>
      <c:catAx>
        <c:axId val="13305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72000"/>
        <c:crosses val="autoZero"/>
        <c:auto val="1"/>
        <c:lblAlgn val="ctr"/>
        <c:lblOffset val="100"/>
        <c:noMultiLvlLbl val="0"/>
      </c:catAx>
      <c:valAx>
        <c:axId val="13307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057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39.9</c:v>
                </c:pt>
                <c:pt idx="1">
                  <c:v>27.6</c:v>
                </c:pt>
                <c:pt idx="2">
                  <c:v>1.3</c:v>
                </c:pt>
                <c:pt idx="3">
                  <c:v>31.200000000000003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89.264010803511141</c:v>
                </c:pt>
                <c:pt idx="1">
                  <c:v>98.804542737597131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10.735989196488859</c:v>
                </c:pt>
                <c:pt idx="1">
                  <c:v>1.1954572624028692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216512"/>
        <c:axId val="133226496"/>
      </c:barChart>
      <c:catAx>
        <c:axId val="133216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26496"/>
        <c:crosses val="autoZero"/>
        <c:auto val="1"/>
        <c:lblAlgn val="ctr"/>
        <c:lblOffset val="100"/>
        <c:noMultiLvlLbl val="0"/>
      </c:catAx>
      <c:valAx>
        <c:axId val="13322649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1651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65</c:v>
                </c:pt>
                <c:pt idx="1">
                  <c:v>65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333760"/>
        <c:axId val="133335296"/>
      </c:barChart>
      <c:catAx>
        <c:axId val="1333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35296"/>
        <c:crosses val="autoZero"/>
        <c:auto val="1"/>
        <c:lblAlgn val="ctr"/>
        <c:lblOffset val="100"/>
        <c:noMultiLvlLbl val="0"/>
      </c:catAx>
      <c:valAx>
        <c:axId val="13333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333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12.6</c:v>
                </c:pt>
                <c:pt idx="1">
                  <c:v>12.9</c:v>
                </c:pt>
                <c:pt idx="2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33984"/>
        <c:axId val="133456256"/>
      </c:barChart>
      <c:catAx>
        <c:axId val="1334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56256"/>
        <c:crosses val="autoZero"/>
        <c:auto val="1"/>
        <c:lblAlgn val="ctr"/>
        <c:lblOffset val="100"/>
        <c:noMultiLvlLbl val="0"/>
      </c:catAx>
      <c:valAx>
        <c:axId val="13345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433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6.8</c:v>
                </c:pt>
                <c:pt idx="1">
                  <c:v>29.9</c:v>
                </c:pt>
                <c:pt idx="2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497600"/>
        <c:axId val="133499136"/>
      </c:barChart>
      <c:catAx>
        <c:axId val="1334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99136"/>
        <c:crosses val="autoZero"/>
        <c:auto val="1"/>
        <c:lblAlgn val="ctr"/>
        <c:lblOffset val="100"/>
        <c:noMultiLvlLbl val="0"/>
      </c:catAx>
      <c:valAx>
        <c:axId val="1334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49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3538560"/>
        <c:axId val="133540096"/>
      </c:barChart>
      <c:catAx>
        <c:axId val="1335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40096"/>
        <c:crosses val="autoZero"/>
        <c:auto val="1"/>
        <c:lblAlgn val="ctr"/>
        <c:lblOffset val="100"/>
        <c:noMultiLvlLbl val="0"/>
      </c:catAx>
      <c:valAx>
        <c:axId val="13354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538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72</c:v>
                </c:pt>
                <c:pt idx="1">
                  <c:v>82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53</c:v>
                </c:pt>
                <c:pt idx="1">
                  <c:v>107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963584"/>
        <c:axId val="112965120"/>
      </c:barChart>
      <c:catAx>
        <c:axId val="11296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2965120"/>
        <c:crosses val="autoZero"/>
        <c:auto val="1"/>
        <c:lblAlgn val="ctr"/>
        <c:lblOffset val="100"/>
        <c:noMultiLvlLbl val="0"/>
      </c:catAx>
      <c:valAx>
        <c:axId val="11296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963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61344"/>
        <c:axId val="133600000"/>
      </c:barChart>
      <c:catAx>
        <c:axId val="13356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00000"/>
        <c:crosses val="autoZero"/>
        <c:auto val="1"/>
        <c:lblAlgn val="ctr"/>
        <c:lblOffset val="100"/>
        <c:noMultiLvlLbl val="0"/>
      </c:catAx>
      <c:valAx>
        <c:axId val="13360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6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25.8</c:v>
                </c:pt>
                <c:pt idx="1">
                  <c:v>25.6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74.2</c:v>
                </c:pt>
                <c:pt idx="1">
                  <c:v>74.5</c:v>
                </c:pt>
                <c:pt idx="2">
                  <c:v>65.8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3734400"/>
        <c:axId val="133735936"/>
      </c:barChart>
      <c:catAx>
        <c:axId val="1337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735936"/>
        <c:crosses val="autoZero"/>
        <c:auto val="1"/>
        <c:lblAlgn val="ctr"/>
        <c:lblOffset val="100"/>
        <c:noMultiLvlLbl val="0"/>
      </c:catAx>
      <c:valAx>
        <c:axId val="133735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3734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92</c:v>
                </c:pt>
                <c:pt idx="1">
                  <c:v>280</c:v>
                </c:pt>
                <c:pt idx="2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47</c:v>
                </c:pt>
                <c:pt idx="1">
                  <c:v>191</c:v>
                </c:pt>
                <c:pt idx="2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775744"/>
        <c:axId val="133777280"/>
      </c:barChart>
      <c:catAx>
        <c:axId val="13377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77280"/>
        <c:crosses val="autoZero"/>
        <c:auto val="1"/>
        <c:lblAlgn val="ctr"/>
        <c:lblOffset val="100"/>
        <c:noMultiLvlLbl val="0"/>
      </c:catAx>
      <c:valAx>
        <c:axId val="133777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775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298</c:v>
                </c:pt>
                <c:pt idx="1">
                  <c:v>593</c:v>
                </c:pt>
                <c:pt idx="2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148</c:v>
                </c:pt>
                <c:pt idx="1">
                  <c:v>642</c:v>
                </c:pt>
                <c:pt idx="2">
                  <c:v>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919488"/>
        <c:axId val="133921024"/>
      </c:barChart>
      <c:catAx>
        <c:axId val="13391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21024"/>
        <c:crosses val="autoZero"/>
        <c:auto val="1"/>
        <c:lblAlgn val="ctr"/>
        <c:lblOffset val="100"/>
        <c:noMultiLvlLbl val="0"/>
      </c:catAx>
      <c:valAx>
        <c:axId val="133921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3919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3.2</c:v>
                </c:pt>
                <c:pt idx="1">
                  <c:v>2.1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3.1</c:v>
                </c:pt>
                <c:pt idx="1">
                  <c:v>3.4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100096"/>
        <c:axId val="134101632"/>
      </c:barChart>
      <c:catAx>
        <c:axId val="13410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01632"/>
        <c:crosses val="autoZero"/>
        <c:auto val="1"/>
        <c:lblAlgn val="ctr"/>
        <c:lblOffset val="100"/>
        <c:noMultiLvlLbl val="0"/>
      </c:catAx>
      <c:valAx>
        <c:axId val="134101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100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21.6</c:v>
                </c:pt>
                <c:pt idx="1">
                  <c:v>23.3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31.7</c:v>
                </c:pt>
                <c:pt idx="1">
                  <c:v>33</c:v>
                </c:pt>
                <c:pt idx="2">
                  <c:v>34.200000000000003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141440"/>
        <c:axId val="134142976"/>
      </c:barChart>
      <c:catAx>
        <c:axId val="13414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42976"/>
        <c:crosses val="autoZero"/>
        <c:auto val="1"/>
        <c:lblAlgn val="ctr"/>
        <c:lblOffset val="100"/>
        <c:noMultiLvlLbl val="0"/>
      </c:catAx>
      <c:valAx>
        <c:axId val="134142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1414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185.19</c:v>
                </c:pt>
                <c:pt idx="1">
                  <c:v>200.39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211072"/>
        <c:axId val="134212608"/>
      </c:barChart>
      <c:catAx>
        <c:axId val="134211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12608"/>
        <c:crosses val="autoZero"/>
        <c:auto val="1"/>
        <c:lblAlgn val="ctr"/>
        <c:lblOffset val="100"/>
        <c:noMultiLvlLbl val="0"/>
      </c:catAx>
      <c:valAx>
        <c:axId val="13421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11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142.86000000000001</c:v>
                </c:pt>
                <c:pt idx="1">
                  <c:v>3654.83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325376"/>
        <c:axId val="134326912"/>
      </c:barChart>
      <c:catAx>
        <c:axId val="134325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26912"/>
        <c:crosses val="autoZero"/>
        <c:auto val="1"/>
        <c:lblAlgn val="ctr"/>
        <c:lblOffset val="100"/>
        <c:noMultiLvlLbl val="0"/>
      </c:catAx>
      <c:valAx>
        <c:axId val="13432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2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80</c:v>
                </c:pt>
                <c:pt idx="1">
                  <c:v>80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58</c:v>
                </c:pt>
                <c:pt idx="1">
                  <c:v>59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444160"/>
        <c:axId val="134445696"/>
      </c:barChart>
      <c:catAx>
        <c:axId val="1344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45696"/>
        <c:crosses val="autoZero"/>
        <c:auto val="1"/>
        <c:lblAlgn val="ctr"/>
        <c:lblOffset val="100"/>
        <c:noMultiLvlLbl val="0"/>
      </c:catAx>
      <c:valAx>
        <c:axId val="13444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4441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21486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20914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39298</v>
      </c>
      <c r="C4" s="35">
        <v>19420</v>
      </c>
      <c r="D4" s="63">
        <v>19878</v>
      </c>
      <c r="E4" s="211"/>
    </row>
    <row r="5" spans="1:5" ht="30" x14ac:dyDescent="0.25">
      <c r="A5" s="201" t="s">
        <v>716</v>
      </c>
      <c r="B5" s="72">
        <v>36024</v>
      </c>
      <c r="C5" s="61">
        <v>18008</v>
      </c>
      <c r="D5" s="111">
        <v>18016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5417</v>
      </c>
      <c r="C4" s="71">
        <v>9780</v>
      </c>
    </row>
    <row r="5" spans="1:6" x14ac:dyDescent="0.25">
      <c r="A5" s="286" t="s">
        <v>719</v>
      </c>
      <c r="B5" s="214">
        <v>1816</v>
      </c>
      <c r="C5" s="214">
        <v>2020</v>
      </c>
    </row>
    <row r="6" spans="1:6" x14ac:dyDescent="0.25">
      <c r="A6" s="286" t="s">
        <v>720</v>
      </c>
      <c r="B6" s="214">
        <v>3390</v>
      </c>
      <c r="C6" s="214">
        <v>3692</v>
      </c>
    </row>
    <row r="7" spans="1:6" x14ac:dyDescent="0.25">
      <c r="A7" s="286" t="s">
        <v>721</v>
      </c>
      <c r="B7" s="214">
        <v>6909</v>
      </c>
      <c r="C7" s="214">
        <v>5063</v>
      </c>
    </row>
    <row r="8" spans="1:6" x14ac:dyDescent="0.25">
      <c r="A8" s="286" t="s">
        <v>722</v>
      </c>
      <c r="B8" s="214">
        <v>87</v>
      </c>
      <c r="C8" s="214">
        <v>328</v>
      </c>
    </row>
    <row r="9" spans="1:6" x14ac:dyDescent="0.25">
      <c r="A9" s="286" t="s">
        <v>723</v>
      </c>
      <c r="B9" s="214">
        <v>1915</v>
      </c>
      <c r="C9" s="214">
        <v>1757</v>
      </c>
    </row>
    <row r="10" spans="1:6" ht="30" x14ac:dyDescent="0.25">
      <c r="A10" s="293" t="s">
        <v>724</v>
      </c>
      <c r="B10" s="214">
        <v>4832</v>
      </c>
      <c r="C10" s="214">
        <v>636</v>
      </c>
    </row>
    <row r="11" spans="1:6" x14ac:dyDescent="0.25">
      <c r="A11" s="286" t="s">
        <v>887</v>
      </c>
      <c r="B11" s="214">
        <v>1132</v>
      </c>
      <c r="C11" s="214">
        <v>1510</v>
      </c>
    </row>
    <row r="12" spans="1:6" x14ac:dyDescent="0.25">
      <c r="A12" s="294" t="s">
        <v>16</v>
      </c>
      <c r="B12" s="1">
        <f>SUM(B4:B11)</f>
        <v>25498</v>
      </c>
      <c r="C12" s="1">
        <f>SUM(C4:C11)</f>
        <v>24786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5591</v>
      </c>
      <c r="C19" s="71">
        <v>7791</v>
      </c>
    </row>
    <row r="20" spans="1:3" x14ac:dyDescent="0.25">
      <c r="A20" s="286" t="s">
        <v>719</v>
      </c>
      <c r="B20" s="214">
        <v>1136</v>
      </c>
      <c r="C20" s="214">
        <v>1400</v>
      </c>
    </row>
    <row r="21" spans="1:3" x14ac:dyDescent="0.25">
      <c r="A21" s="286" t="s">
        <v>720</v>
      </c>
      <c r="B21" s="214">
        <v>2640</v>
      </c>
      <c r="C21" s="214">
        <v>2842</v>
      </c>
    </row>
    <row r="22" spans="1:3" x14ac:dyDescent="0.25">
      <c r="A22" s="286" t="s">
        <v>721</v>
      </c>
      <c r="B22" s="214">
        <v>6390</v>
      </c>
      <c r="C22" s="214">
        <v>5001</v>
      </c>
    </row>
    <row r="23" spans="1:3" x14ac:dyDescent="0.25">
      <c r="A23" s="286" t="s">
        <v>722</v>
      </c>
      <c r="B23" s="214">
        <v>53</v>
      </c>
      <c r="C23" s="214">
        <v>156</v>
      </c>
    </row>
    <row r="24" spans="1:3" x14ac:dyDescent="0.25">
      <c r="A24" s="286" t="s">
        <v>723</v>
      </c>
      <c r="B24" s="214">
        <v>1403</v>
      </c>
      <c r="C24" s="214">
        <v>1272</v>
      </c>
    </row>
    <row r="25" spans="1:3" ht="30" x14ac:dyDescent="0.25">
      <c r="A25" s="293" t="s">
        <v>724</v>
      </c>
      <c r="B25" s="214">
        <v>3289</v>
      </c>
      <c r="C25" s="214">
        <v>442</v>
      </c>
    </row>
    <row r="26" spans="1:3" x14ac:dyDescent="0.25">
      <c r="A26" s="286" t="s">
        <v>887</v>
      </c>
      <c r="B26" s="214">
        <v>870</v>
      </c>
      <c r="C26" s="214">
        <v>1916</v>
      </c>
    </row>
    <row r="27" spans="1:3" x14ac:dyDescent="0.25">
      <c r="A27" s="294" t="s">
        <v>16</v>
      </c>
      <c r="B27" s="1">
        <f>SUM(B19:B26)</f>
        <v>21372</v>
      </c>
      <c r="C27" s="1">
        <f>SUM(C19:C26)</f>
        <v>20820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74.23</v>
      </c>
      <c r="C4" s="1018">
        <v>71.73</v>
      </c>
      <c r="D4" s="1018">
        <v>76.900000000000006</v>
      </c>
      <c r="E4" s="1019">
        <v>105</v>
      </c>
      <c r="F4" s="1019">
        <v>176.9</v>
      </c>
      <c r="G4" s="1020">
        <v>45.3</v>
      </c>
      <c r="H4" s="1021">
        <v>43.6</v>
      </c>
      <c r="I4" s="1022">
        <v>47</v>
      </c>
      <c r="J4" s="1019">
        <v>6.8</v>
      </c>
    </row>
    <row r="5" spans="1:12" x14ac:dyDescent="0.25">
      <c r="A5" s="498">
        <v>2021</v>
      </c>
      <c r="B5" s="757">
        <v>73.650000000000006</v>
      </c>
      <c r="C5" s="758">
        <v>70.87</v>
      </c>
      <c r="D5" s="758">
        <v>76.680000000000007</v>
      </c>
      <c r="E5" s="1023">
        <v>103</v>
      </c>
      <c r="F5" s="1023">
        <v>179.5</v>
      </c>
      <c r="G5" s="1024">
        <v>45.5</v>
      </c>
      <c r="H5" s="1025">
        <v>43.7</v>
      </c>
      <c r="I5" s="1026">
        <v>47.2</v>
      </c>
      <c r="J5" s="1023">
        <v>29.9</v>
      </c>
    </row>
    <row r="6" spans="1:12" x14ac:dyDescent="0.25">
      <c r="A6" s="499">
        <v>2022</v>
      </c>
      <c r="B6" s="1011">
        <v>73.5</v>
      </c>
      <c r="C6" s="1012">
        <v>70.489999999999995</v>
      </c>
      <c r="D6" s="1012">
        <v>76.59</v>
      </c>
      <c r="E6" s="1013">
        <v>101</v>
      </c>
      <c r="F6" s="1013">
        <v>178.7</v>
      </c>
      <c r="G6" s="1014">
        <v>45.5</v>
      </c>
      <c r="H6" s="1015">
        <v>43.8</v>
      </c>
      <c r="I6" s="1016">
        <v>47.1</v>
      </c>
      <c r="J6" s="1013">
        <v>16.5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6.8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29.9</v>
      </c>
    </row>
    <row r="13" spans="1:12" x14ac:dyDescent="0.25">
      <c r="A13" s="633">
        <f t="shared" si="0"/>
        <v>2022</v>
      </c>
      <c r="B13" s="627">
        <f t="shared" si="1"/>
        <v>16.5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9305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12487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69467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2101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8854</v>
      </c>
      <c r="C5" s="70">
        <v>11787</v>
      </c>
      <c r="D5" s="55">
        <v>6964</v>
      </c>
      <c r="E5" s="110">
        <v>4824</v>
      </c>
      <c r="F5" s="55">
        <v>26.6</v>
      </c>
      <c r="G5" s="55">
        <v>31.7</v>
      </c>
      <c r="H5" s="110">
        <v>21.6</v>
      </c>
      <c r="I5" s="55"/>
      <c r="J5" s="70"/>
      <c r="K5" s="55"/>
      <c r="L5" s="55"/>
      <c r="M5" s="71">
        <v>69</v>
      </c>
      <c r="N5" s="71">
        <v>58</v>
      </c>
      <c r="O5" s="71">
        <v>80</v>
      </c>
    </row>
    <row r="6" spans="1:16" x14ac:dyDescent="0.25">
      <c r="A6" s="215">
        <v>2021</v>
      </c>
      <c r="B6" s="212">
        <v>9087</v>
      </c>
      <c r="C6" s="212">
        <v>12219</v>
      </c>
      <c r="D6" s="58">
        <v>7116</v>
      </c>
      <c r="E6" s="160">
        <v>5103</v>
      </c>
      <c r="F6" s="58">
        <v>28.1</v>
      </c>
      <c r="G6" s="58">
        <v>33</v>
      </c>
      <c r="H6" s="160">
        <v>23.3</v>
      </c>
      <c r="I6" s="58">
        <v>53700</v>
      </c>
      <c r="J6" s="212">
        <v>2986</v>
      </c>
      <c r="K6" s="58">
        <v>1251</v>
      </c>
      <c r="L6" s="58">
        <v>1735</v>
      </c>
      <c r="M6" s="214">
        <v>69</v>
      </c>
      <c r="N6" s="214">
        <v>59</v>
      </c>
      <c r="O6" s="214">
        <v>80</v>
      </c>
    </row>
    <row r="7" spans="1:16" x14ac:dyDescent="0.25">
      <c r="A7" s="229">
        <v>2022</v>
      </c>
      <c r="B7" s="167">
        <v>9305</v>
      </c>
      <c r="C7" s="167">
        <v>12487</v>
      </c>
      <c r="D7" s="94">
        <v>7156</v>
      </c>
      <c r="E7" s="169">
        <v>5330</v>
      </c>
      <c r="F7" s="94">
        <v>29.5</v>
      </c>
      <c r="G7" s="58">
        <v>34.200000000000003</v>
      </c>
      <c r="H7" s="160">
        <v>24.8</v>
      </c>
      <c r="I7" s="94">
        <v>60359</v>
      </c>
      <c r="J7" s="167">
        <v>2420</v>
      </c>
      <c r="K7" s="94">
        <v>1014</v>
      </c>
      <c r="L7" s="94">
        <v>1406</v>
      </c>
      <c r="M7" s="214">
        <v>58</v>
      </c>
      <c r="N7" s="214">
        <v>49</v>
      </c>
      <c r="O7" s="214">
        <v>66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69467</v>
      </c>
      <c r="J8" s="1072">
        <v>2101</v>
      </c>
      <c r="K8" s="1073">
        <v>829</v>
      </c>
      <c r="L8" s="1073">
        <v>1272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53700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60359</v>
      </c>
      <c r="F14" s="514">
        <f>A5</f>
        <v>2020</v>
      </c>
      <c r="G14" s="310">
        <f>IF(ISBLANK(E5),"",E5)</f>
        <v>4824</v>
      </c>
      <c r="H14" s="310">
        <f>IF(ISBLANK(D5),"",D5)</f>
        <v>6964</v>
      </c>
      <c r="K14" s="514">
        <f>A6</f>
        <v>2021</v>
      </c>
      <c r="L14" s="310">
        <f>IF(ISBLANK(L6),"",L6)</f>
        <v>1735</v>
      </c>
      <c r="M14" s="310">
        <f>IF(ISBLANK(K6),"",K6)</f>
        <v>1251</v>
      </c>
    </row>
    <row r="15" spans="1:16" x14ac:dyDescent="0.25">
      <c r="A15" s="481">
        <f>A8</f>
        <v>2023</v>
      </c>
      <c r="B15" s="311">
        <f t="shared" si="0"/>
        <v>69467</v>
      </c>
      <c r="F15" s="486">
        <f t="shared" ref="F15:F16" si="1">A6</f>
        <v>2021</v>
      </c>
      <c r="G15" s="479">
        <f t="shared" ref="G15:G16" si="2">IF(ISBLANK(E6),"",E6)</f>
        <v>5103</v>
      </c>
      <c r="H15" s="479">
        <f t="shared" ref="H15:H16" si="3">IF(ISBLANK(D6),"",D6)</f>
        <v>7116</v>
      </c>
      <c r="K15" s="486">
        <f>A7</f>
        <v>2022</v>
      </c>
      <c r="L15" s="479">
        <f t="shared" ref="L15:L16" si="4">IF(ISBLANK(L7),"",L7)</f>
        <v>1406</v>
      </c>
      <c r="M15" s="479">
        <f t="shared" ref="M15:M16" si="5">IF(ISBLANK(K7),"",K7)</f>
        <v>1014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5330</v>
      </c>
      <c r="H16" s="311">
        <f t="shared" si="3"/>
        <v>7156</v>
      </c>
      <c r="K16" s="481">
        <f>A8</f>
        <v>2023</v>
      </c>
      <c r="L16" s="311">
        <f t="shared" si="4"/>
        <v>1272</v>
      </c>
      <c r="M16" s="311">
        <f t="shared" si="5"/>
        <v>829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8854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9087</v>
      </c>
      <c r="C21" s="373"/>
      <c r="D21" s="197"/>
      <c r="F21" s="514">
        <f>A5</f>
        <v>2020</v>
      </c>
      <c r="G21" s="310">
        <f>IF(ISBLANK(E5),"",E5)</f>
        <v>4824</v>
      </c>
      <c r="H21" s="310">
        <f>IF(ISBLANK(D5),"",D5)</f>
        <v>6964</v>
      </c>
      <c r="K21" s="514">
        <f>A6</f>
        <v>2021</v>
      </c>
      <c r="L21" s="310">
        <f>IF(ISBLANK(L6),"",L6)</f>
        <v>1735</v>
      </c>
      <c r="M21" s="310">
        <f>IF(ISBLANK(K6),"",K6)</f>
        <v>1251</v>
      </c>
    </row>
    <row r="22" spans="1:15" x14ac:dyDescent="0.25">
      <c r="A22" s="481">
        <f t="shared" si="6"/>
        <v>2022</v>
      </c>
      <c r="B22" s="311">
        <f t="shared" si="7"/>
        <v>9305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5103</v>
      </c>
      <c r="H22" s="479">
        <f t="shared" ref="H22:H23" si="10">IF(ISBLANK(D6),"",D6)</f>
        <v>7116</v>
      </c>
      <c r="K22" s="486">
        <f>A7</f>
        <v>2022</v>
      </c>
      <c r="L22" s="479">
        <f>IF(ISBLANK(L7),"",L7)</f>
        <v>1406</v>
      </c>
      <c r="M22" s="479">
        <f>IF(ISBLANK(K7),"",K7)</f>
        <v>1014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5330</v>
      </c>
      <c r="H23" s="311">
        <f t="shared" si="10"/>
        <v>7156</v>
      </c>
      <c r="K23" s="481">
        <f>A8</f>
        <v>2023</v>
      </c>
      <c r="L23" s="311">
        <f>IF(ISBLANK(L8),"",L8)</f>
        <v>1272</v>
      </c>
      <c r="M23" s="311">
        <f>IF(ISBLANK(K8),"",K8)</f>
        <v>829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8854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9087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9305</v>
      </c>
      <c r="C28" s="373"/>
      <c r="D28" s="197"/>
      <c r="F28" s="514">
        <f>A5</f>
        <v>2020</v>
      </c>
      <c r="G28" s="310">
        <f>IF(ISBLANK(H5),"",H5)</f>
        <v>21.6</v>
      </c>
      <c r="H28" s="310">
        <f>IF(ISBLANK(G5),"",G5)</f>
        <v>31.7</v>
      </c>
      <c r="K28" s="514">
        <f>A5</f>
        <v>2020</v>
      </c>
      <c r="L28" s="310">
        <f>IF(ISBLANK(O5),"",O5)</f>
        <v>80</v>
      </c>
      <c r="M28" s="310">
        <f>IF(ISBLANK(N5),"",N5)</f>
        <v>58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23.3</v>
      </c>
      <c r="H29" s="479">
        <f t="shared" ref="H29:H30" si="15">IF(ISBLANK(G6),"",G6)</f>
        <v>33</v>
      </c>
      <c r="K29" s="486">
        <f t="shared" ref="K29:K30" si="16">A6</f>
        <v>2021</v>
      </c>
      <c r="L29" s="479">
        <f t="shared" ref="L29:L30" si="17">IF(ISBLANK(O6),"",O6)</f>
        <v>80</v>
      </c>
      <c r="M29" s="479">
        <f t="shared" ref="M29:M30" si="18">IF(ISBLANK(N6),"",N6)</f>
        <v>59</v>
      </c>
    </row>
    <row r="30" spans="1:15" x14ac:dyDescent="0.25">
      <c r="F30" s="481">
        <f t="shared" si="13"/>
        <v>2022</v>
      </c>
      <c r="G30" s="311">
        <f t="shared" si="14"/>
        <v>24.8</v>
      </c>
      <c r="H30" s="311">
        <f t="shared" si="15"/>
        <v>34.200000000000003</v>
      </c>
      <c r="K30" s="481">
        <f t="shared" si="16"/>
        <v>2022</v>
      </c>
      <c r="L30" s="311">
        <f t="shared" si="17"/>
        <v>66</v>
      </c>
      <c r="M30" s="311">
        <f t="shared" si="18"/>
        <v>49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21.6</v>
      </c>
      <c r="H35" s="310">
        <f>IF(ISBLANK(G5),"",G5)</f>
        <v>31.7</v>
      </c>
      <c r="K35" s="514">
        <f>A5</f>
        <v>2020</v>
      </c>
      <c r="L35" s="310">
        <f>IF(ISBLANK(O5),"",O5)</f>
        <v>80</v>
      </c>
      <c r="M35" s="310">
        <f>IF(ISBLANK(N5),"",N5)</f>
        <v>58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23.3</v>
      </c>
      <c r="H36" s="479">
        <f t="shared" ref="H36:H37" si="21">IF(ISBLANK(G6),"",G6)</f>
        <v>33</v>
      </c>
      <c r="K36" s="486">
        <f t="shared" ref="K36:K37" si="22">A6</f>
        <v>2021</v>
      </c>
      <c r="L36" s="479">
        <f t="shared" ref="L36:L37" si="23">IF(ISBLANK(O6),"",O6)</f>
        <v>80</v>
      </c>
      <c r="M36" s="479">
        <f t="shared" ref="M36:M37" si="24">IF(ISBLANK(N6),"",N6)</f>
        <v>59</v>
      </c>
    </row>
    <row r="37" spans="6:15" x14ac:dyDescent="0.25">
      <c r="F37" s="481">
        <f t="shared" si="19"/>
        <v>2022</v>
      </c>
      <c r="G37" s="311">
        <f t="shared" si="20"/>
        <v>24.8</v>
      </c>
      <c r="H37" s="311">
        <f t="shared" si="21"/>
        <v>34.200000000000003</v>
      </c>
      <c r="K37" s="481">
        <f t="shared" si="22"/>
        <v>2022</v>
      </c>
      <c r="L37" s="311">
        <f t="shared" si="23"/>
        <v>66</v>
      </c>
      <c r="M37" s="311">
        <f t="shared" si="24"/>
        <v>49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19.399999999999999</v>
      </c>
      <c r="C6" s="35">
        <v>22.1</v>
      </c>
      <c r="D6" s="63">
        <v>17.5</v>
      </c>
      <c r="E6" s="35">
        <v>56.6</v>
      </c>
      <c r="F6" s="35">
        <v>51.2</v>
      </c>
      <c r="G6" s="35">
        <v>60.5</v>
      </c>
      <c r="H6" s="292">
        <v>24</v>
      </c>
      <c r="I6" s="35">
        <v>26.8</v>
      </c>
      <c r="J6" s="63">
        <v>22</v>
      </c>
      <c r="M6" s="127" t="s">
        <v>16</v>
      </c>
      <c r="N6" s="935">
        <f>IF(ISBLANK(B8),"",B8)</f>
        <v>18.2</v>
      </c>
      <c r="O6" s="935">
        <f>IF(ISBLANK(E8),"",E8)</f>
        <v>55.5</v>
      </c>
      <c r="P6" s="128">
        <f>IF(ISBLANK(H8),"",H8)</f>
        <v>26.3</v>
      </c>
    </row>
    <row r="7" spans="1:19" x14ac:dyDescent="0.25">
      <c r="A7" s="286">
        <v>2022</v>
      </c>
      <c r="B7" s="167">
        <v>18.8</v>
      </c>
      <c r="C7" s="94">
        <v>22</v>
      </c>
      <c r="D7" s="169">
        <v>16.5</v>
      </c>
      <c r="E7" s="94">
        <v>55.4</v>
      </c>
      <c r="F7" s="94">
        <v>50.4</v>
      </c>
      <c r="G7" s="94">
        <v>59</v>
      </c>
      <c r="H7" s="167">
        <v>25.8</v>
      </c>
      <c r="I7" s="94">
        <v>27.6</v>
      </c>
      <c r="J7" s="169">
        <v>24.5</v>
      </c>
    </row>
    <row r="8" spans="1:19" x14ac:dyDescent="0.25">
      <c r="A8" s="218">
        <v>2023</v>
      </c>
      <c r="B8" s="167">
        <v>18.2</v>
      </c>
      <c r="C8" s="94">
        <v>22.1</v>
      </c>
      <c r="D8" s="169">
        <v>15.6</v>
      </c>
      <c r="E8" s="94">
        <v>55.5</v>
      </c>
      <c r="F8" s="94">
        <v>50.5</v>
      </c>
      <c r="G8" s="94">
        <v>58.8</v>
      </c>
      <c r="H8" s="167">
        <v>26.3</v>
      </c>
      <c r="I8" s="94">
        <v>27.4</v>
      </c>
      <c r="J8" s="169">
        <v>25.6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15.6</v>
      </c>
      <c r="O12" s="936">
        <f>IF(ISBLANK(G8),"",G8)</f>
        <v>58.8</v>
      </c>
      <c r="P12" s="938">
        <f>IF(ISBLANK(J8),"",J8)</f>
        <v>25.6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22.1</v>
      </c>
      <c r="O13" s="937">
        <f>IF(ISBLANK(F8),"",F8)</f>
        <v>50.5</v>
      </c>
      <c r="P13" s="939">
        <f>IF(ISBLANK(I8),"",I8)</f>
        <v>27.4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18.2</v>
      </c>
      <c r="O20" s="935">
        <f>IF(ISBLANK(E8),"",E8)</f>
        <v>55.5</v>
      </c>
      <c r="P20" s="940">
        <f>IF(ISBLANK(H8),"",H8)</f>
        <v>26.3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15.6</v>
      </c>
      <c r="O24" s="936">
        <f>IF(ISBLANK(G8),"",G8)</f>
        <v>58.8</v>
      </c>
      <c r="P24" s="938">
        <f>IF(ISBLANK(J8),"",J8)</f>
        <v>25.6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22.1</v>
      </c>
      <c r="O25" s="937">
        <f>IF(ISBLANK(F8),"",F8)</f>
        <v>50.5</v>
      </c>
      <c r="P25" s="939">
        <f>IF(ISBLANK(I8),"",I8)</f>
        <v>27.4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1441411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33996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1439021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33939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4870633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114873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410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2117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124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289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661772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52.5</v>
      </c>
      <c r="E20" s="600">
        <v>40</v>
      </c>
      <c r="F20" s="600">
        <v>39.9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</v>
      </c>
      <c r="E21" s="751">
        <v>26</v>
      </c>
      <c r="F21" s="751">
        <v>27.6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10</v>
      </c>
      <c r="E22" s="752">
        <v>1.2</v>
      </c>
      <c r="F22" s="752">
        <v>1.3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39.9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27.6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31.200000000000003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39.9</v>
      </c>
      <c r="C30" s="204" t="s">
        <v>493</v>
      </c>
    </row>
    <row r="31" spans="1:11" x14ac:dyDescent="0.25">
      <c r="A31" s="698" t="s">
        <v>1430</v>
      </c>
      <c r="B31" s="734">
        <f>F21</f>
        <v>27.6</v>
      </c>
    </row>
    <row r="32" spans="1:11" x14ac:dyDescent="0.25">
      <c r="A32" s="698" t="s">
        <v>1431</v>
      </c>
      <c r="B32" s="734">
        <f>F22</f>
        <v>1.3</v>
      </c>
    </row>
    <row r="33" spans="1:2" x14ac:dyDescent="0.25">
      <c r="A33" s="699" t="s">
        <v>1432</v>
      </c>
      <c r="B33" s="732">
        <f>100-(B30+B31+B32)</f>
        <v>31.200000000000003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403</v>
      </c>
      <c r="C4" s="71">
        <v>29</v>
      </c>
      <c r="D4" s="71">
        <v>29</v>
      </c>
      <c r="G4" s="217">
        <f>A4</f>
        <v>2021</v>
      </c>
      <c r="H4" s="289">
        <f>IF(ISBLANK(C4),"",C4)</f>
        <v>29</v>
      </c>
      <c r="I4" s="289">
        <f>IF(ISBLANK(D4),"",D4)</f>
        <v>29</v>
      </c>
    </row>
    <row r="5" spans="1:9" x14ac:dyDescent="0.25">
      <c r="A5" s="286">
        <v>2022</v>
      </c>
      <c r="B5" s="214">
        <v>410</v>
      </c>
      <c r="C5" s="214">
        <v>24</v>
      </c>
      <c r="D5" s="214">
        <v>24</v>
      </c>
      <c r="G5" s="286">
        <f t="shared" ref="G5:G6" si="0">A5</f>
        <v>2022</v>
      </c>
      <c r="H5" s="290">
        <f t="shared" ref="H5:H6" si="1">IF(ISBLANK(C5),"",C5)</f>
        <v>24</v>
      </c>
      <c r="I5" s="290">
        <f t="shared" ref="I5:I6" si="2">IF(ISBLANK(D5),"",D5)</f>
        <v>24</v>
      </c>
    </row>
    <row r="6" spans="1:9" x14ac:dyDescent="0.25">
      <c r="A6" s="218">
        <v>2023</v>
      </c>
      <c r="B6" s="168">
        <v>410</v>
      </c>
      <c r="C6" s="168">
        <v>29</v>
      </c>
      <c r="D6" s="168">
        <v>25</v>
      </c>
      <c r="G6" s="219">
        <f t="shared" si="0"/>
        <v>2023</v>
      </c>
      <c r="H6" s="291">
        <f t="shared" si="1"/>
        <v>29</v>
      </c>
      <c r="I6" s="291">
        <f t="shared" si="2"/>
        <v>25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29</v>
      </c>
      <c r="I12" s="289">
        <f>IF(ISBLANK(D4),"",D4)</f>
        <v>29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24</v>
      </c>
      <c r="I13" s="290">
        <f t="shared" si="4"/>
        <v>24</v>
      </c>
    </row>
    <row r="14" spans="1:9" x14ac:dyDescent="0.25">
      <c r="G14" s="219">
        <f t="shared" si="3"/>
        <v>2023</v>
      </c>
      <c r="H14" s="291">
        <f t="shared" ref="H14:I14" si="5">IF(ISBLANK(C6),"",C6)</f>
        <v>29</v>
      </c>
      <c r="I14" s="291">
        <f t="shared" si="5"/>
        <v>25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1820</v>
      </c>
      <c r="C23" s="71">
        <v>149</v>
      </c>
      <c r="D23" s="71">
        <v>204</v>
      </c>
      <c r="G23" s="217">
        <f>A23</f>
        <v>2021</v>
      </c>
      <c r="H23" s="289">
        <f>IF(ISBLANK(C23),"",C23)</f>
        <v>149</v>
      </c>
      <c r="I23" s="289">
        <f>IF(ISBLANK(D23),"",D23)</f>
        <v>204</v>
      </c>
    </row>
    <row r="24" spans="1:13" x14ac:dyDescent="0.25">
      <c r="A24" s="286">
        <v>2022</v>
      </c>
      <c r="B24" s="214">
        <v>1951</v>
      </c>
      <c r="C24" s="214">
        <v>149</v>
      </c>
      <c r="D24" s="214">
        <v>271</v>
      </c>
      <c r="G24" s="286">
        <f t="shared" ref="G24:G25" si="6">A24</f>
        <v>2022</v>
      </c>
      <c r="H24" s="290">
        <f t="shared" ref="H24:H25" si="7">IF(ISBLANK(C24),"",C24)</f>
        <v>149</v>
      </c>
      <c r="I24" s="290">
        <f t="shared" ref="I24:I25" si="8">IF(ISBLANK(D24),"",D24)</f>
        <v>271</v>
      </c>
    </row>
    <row r="25" spans="1:13" x14ac:dyDescent="0.25">
      <c r="A25" s="218">
        <v>2023</v>
      </c>
      <c r="B25" s="168">
        <v>2117</v>
      </c>
      <c r="C25" s="168">
        <v>124</v>
      </c>
      <c r="D25" s="168">
        <v>289</v>
      </c>
      <c r="G25" s="219">
        <f t="shared" si="6"/>
        <v>2023</v>
      </c>
      <c r="H25" s="291">
        <f t="shared" si="7"/>
        <v>124</v>
      </c>
      <c r="I25" s="291">
        <f t="shared" si="8"/>
        <v>289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149</v>
      </c>
      <c r="I31" s="289">
        <f>IF(ISBLANK(D23),"",D23)</f>
        <v>204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149</v>
      </c>
      <c r="I32" s="290">
        <f t="shared" si="10"/>
        <v>271</v>
      </c>
    </row>
    <row r="33" spans="7:9" x14ac:dyDescent="0.25">
      <c r="G33" s="219">
        <f t="shared" si="9"/>
        <v>2023</v>
      </c>
      <c r="H33" s="291">
        <f t="shared" ref="H33:I33" si="11">IF(ISBLANK(C25),"",C25)</f>
        <v>124</v>
      </c>
      <c r="I33" s="291">
        <f t="shared" si="11"/>
        <v>289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1503286</v>
      </c>
      <c r="C4" s="1077">
        <v>33903</v>
      </c>
      <c r="D4" s="110">
        <v>858512</v>
      </c>
      <c r="E4" s="70">
        <v>19362</v>
      </c>
      <c r="F4" s="1076">
        <v>285186</v>
      </c>
      <c r="G4" s="70">
        <v>6432</v>
      </c>
      <c r="H4" s="1078">
        <v>2865383</v>
      </c>
      <c r="I4" s="1077">
        <v>64622</v>
      </c>
    </row>
    <row r="5" spans="1:9" x14ac:dyDescent="0.25">
      <c r="A5" s="587">
        <v>2021</v>
      </c>
      <c r="B5" s="1079">
        <v>1909031</v>
      </c>
      <c r="C5" s="1080">
        <v>43850</v>
      </c>
      <c r="D5" s="160">
        <v>1241700</v>
      </c>
      <c r="E5" s="212">
        <v>28522</v>
      </c>
      <c r="F5" s="1079">
        <v>56370</v>
      </c>
      <c r="G5" s="212">
        <v>1295</v>
      </c>
      <c r="H5" s="1081">
        <v>4769558</v>
      </c>
      <c r="I5" s="1080">
        <v>109557</v>
      </c>
    </row>
    <row r="6" spans="1:9" x14ac:dyDescent="0.25">
      <c r="A6" s="588">
        <v>2022</v>
      </c>
      <c r="B6" s="1082">
        <v>1944730</v>
      </c>
      <c r="C6" s="1083">
        <v>45866</v>
      </c>
      <c r="D6" s="169">
        <v>1345826</v>
      </c>
      <c r="E6" s="167">
        <v>31741</v>
      </c>
      <c r="F6" s="1082">
        <v>61229</v>
      </c>
      <c r="G6" s="167">
        <v>1444</v>
      </c>
      <c r="H6" s="1084">
        <v>4870633</v>
      </c>
      <c r="I6" s="1083">
        <v>114873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293362</v>
      </c>
      <c r="C4" s="1076">
        <v>1114201</v>
      </c>
      <c r="D4" s="1077">
        <v>25128</v>
      </c>
      <c r="E4" s="1076">
        <v>1118245</v>
      </c>
      <c r="F4" s="1077">
        <v>25219</v>
      </c>
    </row>
    <row r="5" spans="1:6" x14ac:dyDescent="0.25">
      <c r="A5" s="480">
        <v>2021</v>
      </c>
      <c r="B5" s="1081">
        <v>367664</v>
      </c>
      <c r="C5" s="1079">
        <v>1423221</v>
      </c>
      <c r="D5" s="1080">
        <v>32691</v>
      </c>
      <c r="E5" s="1079">
        <v>1421162</v>
      </c>
      <c r="F5" s="1080">
        <v>32644</v>
      </c>
    </row>
    <row r="6" spans="1:6" ht="15.75" thickBot="1" x14ac:dyDescent="0.3">
      <c r="A6" s="960">
        <v>2022</v>
      </c>
      <c r="B6" s="1085">
        <v>661772</v>
      </c>
      <c r="C6" s="1086">
        <v>1441411</v>
      </c>
      <c r="D6" s="1087">
        <v>33996</v>
      </c>
      <c r="E6" s="1086">
        <v>1439021</v>
      </c>
      <c r="F6" s="1087">
        <v>33939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Смедеревска Паланка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421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42400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101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178.7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39298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36024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1059</v>
      </c>
      <c r="C63" s="548">
        <f>IF(ISBLANK('DEM2'!C7),"-",'DEM2'!C7)</f>
        <v>1115</v>
      </c>
      <c r="D63" s="548"/>
      <c r="E63" s="548">
        <f>IF(ISBLANK('DEM2'!D8),"-",'DEM2'!D8)</f>
        <v>1145</v>
      </c>
      <c r="F63" s="548">
        <f>IF(ISBLANK('DEM2'!C8),"-",'DEM2'!C8)</f>
        <v>1195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1552</v>
      </c>
      <c r="C64" s="317">
        <f>IF(ISBLANK('DEM2'!F7),"-",'DEM2'!F7)</f>
        <v>1676</v>
      </c>
      <c r="D64" s="789"/>
      <c r="E64" s="317">
        <f>IF(ISBLANK('DEM2'!G8),"-",'DEM2'!G8)</f>
        <v>1525</v>
      </c>
      <c r="F64" s="317">
        <f>IF(ISBLANK('DEM2'!F8),"-",'DEM2'!F8)</f>
        <v>1673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893</v>
      </c>
      <c r="C65" s="345">
        <f>IF(ISBLANK('DEM2'!I7),"-",'DEM2'!I7)</f>
        <v>1016</v>
      </c>
      <c r="D65" s="393"/>
      <c r="E65" s="345">
        <f>IF(ISBLANK('DEM2'!J8),"-",'DEM2'!J8)</f>
        <v>852</v>
      </c>
      <c r="F65" s="345">
        <f>IF(ISBLANK('DEM2'!I8),"-",'DEM2'!I8)</f>
        <v>940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3286</v>
      </c>
      <c r="C66" s="317">
        <f>IF(ISBLANK('DEM2'!L7),"-",'DEM2'!L7)</f>
        <v>3552</v>
      </c>
      <c r="D66" s="395"/>
      <c r="E66" s="317">
        <f>IF(ISBLANK('DEM2'!M8),"-",'DEM2'!M8)</f>
        <v>3310</v>
      </c>
      <c r="F66" s="317">
        <f>IF(ISBLANK('DEM2'!L8),"-",'DEM2'!L8)</f>
        <v>3572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3341</v>
      </c>
      <c r="C67" s="317">
        <f>IF(ISBLANK('DEM2'!O7),"-",'DEM2'!O7)</f>
        <v>3817</v>
      </c>
      <c r="D67" s="395"/>
      <c r="E67" s="317">
        <f>IF(ISBLANK('DEM2'!P8),"-",'DEM2'!P8)</f>
        <v>3119</v>
      </c>
      <c r="F67" s="317">
        <f>IF(ISBLANK('DEM2'!O8),"-",'DEM2'!O8)</f>
        <v>3467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13230</v>
      </c>
      <c r="C68" s="414">
        <f>IF(ISBLANK('DEM2'!R7),"-",'DEM2'!R7)</f>
        <v>14224</v>
      </c>
      <c r="D68" s="420"/>
      <c r="E68" s="414">
        <f>IF(ISBLANK('DEM2'!S8),"-",'DEM2'!S8)</f>
        <v>12777</v>
      </c>
      <c r="F68" s="414">
        <f>IF(ISBLANK('DEM2'!R8),"-",'DEM2'!R8)</f>
        <v>13487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21943</v>
      </c>
      <c r="C69" s="463">
        <f>IF(ISBLANK('DEM2'!U7),"-",'DEM2'!U7)</f>
        <v>21592</v>
      </c>
      <c r="D69" s="799"/>
      <c r="E69" s="463">
        <f>IF(ISBLANK('DEM2'!V8),"-",'DEM2'!V8)</f>
        <v>21486</v>
      </c>
      <c r="F69" s="463">
        <f>IF(ISBLANK('DEM2'!U8),"-",'DEM2'!U8)</f>
        <v>20914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3.3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</v>
      </c>
      <c r="G117" s="801">
        <f>IF(ISBLANK('DEM2'!E25),"-",'DEM2'!E25)</f>
        <v>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9305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12487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69467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2101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67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9.6999999999999993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4870633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114873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1345826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755867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31741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1944730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45866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61229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1444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1441411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33996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1439021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33939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410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2117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661772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6747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5671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4861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25300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6629</v>
      </c>
      <c r="C300" s="808">
        <f>IF(ISBLANK(POLJ3!C4),"-",POLJ3!C4)</f>
        <v>870</v>
      </c>
      <c r="D300" s="1153">
        <f>IF(ISBLANK(POLJ3!D4),"-",POLJ3!D4)</f>
        <v>5759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9810</v>
      </c>
      <c r="C301" s="789">
        <f>IF(ISBLANK(POLJ3!C5),"-",POLJ3!C5)</f>
        <v>6220</v>
      </c>
      <c r="D301" s="1154">
        <f>IF(ISBLANK(POLJ3!D5),"-",POLJ3!D5)</f>
        <v>3590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9</v>
      </c>
      <c r="C302" s="790">
        <f>IF(ISBLANK(POLJ3!C6),"-",POLJ3!C6)</f>
        <v>1</v>
      </c>
      <c r="D302" s="1155">
        <f>IF(ISBLANK(POLJ3!D6),"-",POLJ3!D6)</f>
        <v>8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197</v>
      </c>
      <c r="C303" s="791">
        <f>IF(ISBLANK(POLJ3!C7),"-",POLJ3!C7)</f>
        <v>71</v>
      </c>
      <c r="D303" s="1164">
        <f>IF(ISBLANK(POLJ3!D7),"-",POLJ3!D7)</f>
        <v>126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6747</v>
      </c>
      <c r="C304" s="807">
        <f>IF(ISBLANK(POLJ3!C8),"-",POLJ3!C8)</f>
        <v>798</v>
      </c>
      <c r="D304" s="1122">
        <f>IF(ISBLANK(POLJ3!D8),"-",POLJ3!D8)</f>
        <v>5949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262.48</v>
      </c>
      <c r="C310" s="1123"/>
      <c r="D310" s="3"/>
      <c r="E310" s="5"/>
      <c r="F310" s="5"/>
      <c r="G310" s="815" t="s">
        <v>765</v>
      </c>
      <c r="H310" s="816">
        <f>IF(ISBLANK(POLJ2!H3),"-",POLJ2!H3)</f>
        <v>10299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23803.14</v>
      </c>
      <c r="C311" s="1124"/>
      <c r="D311" s="3"/>
      <c r="E311" s="5"/>
      <c r="F311" s="5"/>
      <c r="G311" s="810" t="s">
        <v>766</v>
      </c>
      <c r="H311" s="248">
        <f>IF(ISBLANK(POLJ2!H4),"-",POLJ2!H4)</f>
        <v>39112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1484.42</v>
      </c>
      <c r="C312" s="1124"/>
      <c r="D312" s="3"/>
      <c r="E312" s="5"/>
      <c r="F312" s="5"/>
      <c r="G312" s="810" t="s">
        <v>767</v>
      </c>
      <c r="H312" s="248">
        <f>IF(ISBLANK(POLJ2!H5),"-",POLJ2!H5)</f>
        <v>17409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221.19</v>
      </c>
      <c r="C313" s="1124"/>
      <c r="D313" s="3"/>
      <c r="E313" s="5"/>
      <c r="F313" s="5"/>
      <c r="G313" s="812" t="s">
        <v>768</v>
      </c>
      <c r="H313" s="249">
        <f>IF(ISBLANK(POLJ2!H6),"-",POLJ2!H6)</f>
        <v>406697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9.6999999999999993</v>
      </c>
      <c r="C314" s="1124"/>
      <c r="D314" s="3"/>
      <c r="E314" s="5"/>
      <c r="F314" s="5"/>
      <c r="G314" s="814" t="s">
        <v>16</v>
      </c>
      <c r="H314" s="817">
        <f>IF(ISBLANK(POLJ2!H7),"-",POLJ2!H7)</f>
        <v>473517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2001.1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27782.03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332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41.4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1133</v>
      </c>
      <c r="I364" s="808">
        <f>IF(ISBLANK(OBRAZ2!I6),"-",OBRAZ2!I6)</f>
        <v>792</v>
      </c>
      <c r="J364" s="808">
        <f>IF(ISBLANK(OBRAZ2!J6),"-",OBRAZ2!J6)</f>
        <v>341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556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7</v>
      </c>
      <c r="I365" s="789">
        <f>IF(ISBLANK(OBRAZ2!I7),"-",OBRAZ2!I7)</f>
        <v>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66.5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354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1.8339768339768341</v>
      </c>
      <c r="I375" s="850">
        <f>IF(ISBLANK(OBRAZ2!C12),"-",OBRAZ2!C21)</f>
        <v>2.2947925860547222</v>
      </c>
      <c r="J375" s="850">
        <f>IF(ISBLANK(OBRAZ2!D12),"-",OBRAZ2!D21)</f>
        <v>2.1739130434782608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60.617760617760617</v>
      </c>
      <c r="I377" s="851">
        <f>IF(ISBLANK(OBRAZ2!C14),"-",OBRAZ2!C23)</f>
        <v>64.872021182700792</v>
      </c>
      <c r="J377" s="851">
        <f>IF(ISBLANK(OBRAZ2!D14),"-",OBRAZ2!D23)</f>
        <v>69.323671497584542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18.822393822393824</v>
      </c>
      <c r="I379" s="851">
        <f>IF(ISBLANK(OBRAZ2!C16),"-",OBRAZ2!C25)</f>
        <v>12.444836716681378</v>
      </c>
      <c r="J379" s="851">
        <f>IF(ISBLANK(OBRAZ2!D16),"-",OBRAZ2!D25)</f>
        <v>6.6022544283413849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18.725868725868725</v>
      </c>
      <c r="I380" s="852">
        <f>IF(ISBLANK(OBRAZ2!C17),"-",OBRAZ2!C26)</f>
        <v>20.388349514563107</v>
      </c>
      <c r="J380" s="852">
        <f>IF(ISBLANK(OBRAZ2!D17),"-",OBRAZ2!D26)</f>
        <v>21.900161030595815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1322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1653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159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464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107.8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1392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370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4070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16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3245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142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22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0.76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98.7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91.8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4124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9.6999999999999993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589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6010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42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81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9.5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9.4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24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1078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2.7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849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13.1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295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157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208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52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401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61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12.4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56.5</v>
      </c>
      <c r="F625" s="794" t="str">
        <f>IF(LEN(IZBORI!C4)&gt;0,"(" &amp; IZBORI!C4 &amp; ")", "-")</f>
        <v>(2018)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30.6</v>
      </c>
      <c r="F626" s="796" t="str">
        <f>IF(LEN(IZBORI!C5)&gt;0,"(" &amp; IZBORI!C5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209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26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200.39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220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11368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9215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3797.69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14.054510000000001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148</v>
      </c>
      <c r="D696" s="315"/>
      <c r="E696" s="314"/>
      <c r="F696" s="5"/>
      <c r="G696" s="837">
        <v>2012</v>
      </c>
      <c r="H696" s="835">
        <f>IF(ISBLANK(INDEKSI2!B5),"-",INDEKSI2!B5)</f>
        <v>28.82</v>
      </c>
      <c r="I696" s="835">
        <f>IF(ISBLANK(INDEKSI2!C5),"-",INDEKSI2!C5)</f>
        <v>85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31.1</v>
      </c>
      <c r="D697" s="315"/>
      <c r="E697" s="314"/>
      <c r="F697" s="5"/>
      <c r="G697" s="838">
        <v>2013</v>
      </c>
      <c r="H697" s="559">
        <f>IF(ISBLANK(INDEKSI2!B6),"-",INDEKSI2!B6)</f>
        <v>31.66</v>
      </c>
      <c r="I697" s="559">
        <f>IF(ISBLANK(INDEKSI2!C6),"-",INDEKSI2!C6)</f>
        <v>78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33.53</v>
      </c>
      <c r="I698" s="836">
        <f>IF(ISBLANK(INDEKSI2!C7),"-",INDEKSI2!C7)</f>
        <v>67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514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450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1915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1257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9.6999999999999993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67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33.53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67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14.054510000000001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148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31.1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30.83</v>
      </c>
      <c r="C4" s="721">
        <v>73</v>
      </c>
      <c r="D4" s="710"/>
      <c r="E4" s="711"/>
      <c r="F4" s="712"/>
    </row>
    <row r="5" spans="1:6" x14ac:dyDescent="0.25">
      <c r="A5" s="286">
        <v>2012</v>
      </c>
      <c r="B5" s="614">
        <v>28.82</v>
      </c>
      <c r="C5" s="722">
        <v>85</v>
      </c>
      <c r="D5" s="713"/>
      <c r="E5" s="641"/>
      <c r="F5" s="714"/>
    </row>
    <row r="6" spans="1:6" x14ac:dyDescent="0.25">
      <c r="A6" s="286">
        <v>2013</v>
      </c>
      <c r="B6" s="614">
        <v>31.66</v>
      </c>
      <c r="C6" s="722">
        <v>78</v>
      </c>
      <c r="D6" s="715">
        <v>14.054510000000001</v>
      </c>
      <c r="E6" s="609">
        <v>148</v>
      </c>
      <c r="F6" s="716">
        <v>31.1</v>
      </c>
    </row>
    <row r="7" spans="1:6" x14ac:dyDescent="0.25">
      <c r="A7" s="219">
        <v>2014</v>
      </c>
      <c r="B7" s="615">
        <v>33.53</v>
      </c>
      <c r="C7" s="723">
        <v>67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6747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4861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5671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262.48</v>
      </c>
      <c r="G3" s="217" t="s">
        <v>765</v>
      </c>
      <c r="H3" s="71">
        <v>10299</v>
      </c>
    </row>
    <row r="4" spans="1:9" x14ac:dyDescent="0.25">
      <c r="A4" s="286" t="s">
        <v>760</v>
      </c>
      <c r="B4" s="214">
        <v>23803.14</v>
      </c>
      <c r="G4" s="286" t="s">
        <v>766</v>
      </c>
      <c r="H4" s="214">
        <v>39112</v>
      </c>
    </row>
    <row r="5" spans="1:9" x14ac:dyDescent="0.25">
      <c r="A5" s="286" t="s">
        <v>761</v>
      </c>
      <c r="B5" s="214">
        <v>1484.42</v>
      </c>
      <c r="G5" s="286" t="s">
        <v>767</v>
      </c>
      <c r="H5" s="214">
        <v>17409</v>
      </c>
    </row>
    <row r="6" spans="1:9" x14ac:dyDescent="0.25">
      <c r="A6" s="286" t="s">
        <v>762</v>
      </c>
      <c r="B6" s="214">
        <v>221.19</v>
      </c>
      <c r="G6" s="286" t="s">
        <v>768</v>
      </c>
      <c r="H6" s="214">
        <v>406697</v>
      </c>
    </row>
    <row r="7" spans="1:9" x14ac:dyDescent="0.25">
      <c r="A7" s="286" t="s">
        <v>763</v>
      </c>
      <c r="B7" s="214">
        <v>9.6999999999999993</v>
      </c>
      <c r="G7" s="1" t="s">
        <v>24</v>
      </c>
      <c r="H7" s="288">
        <v>473517</v>
      </c>
    </row>
    <row r="8" spans="1:9" x14ac:dyDescent="0.25">
      <c r="A8" s="287" t="s">
        <v>764</v>
      </c>
      <c r="B8" s="73">
        <v>2001.1</v>
      </c>
    </row>
    <row r="9" spans="1:9" x14ac:dyDescent="0.25">
      <c r="A9" s="1" t="s">
        <v>24</v>
      </c>
      <c r="B9" s="288">
        <v>27782.03</v>
      </c>
      <c r="I9" s="41" t="s">
        <v>876</v>
      </c>
    </row>
    <row r="10" spans="1:9" x14ac:dyDescent="0.25">
      <c r="G10" s="29" t="s">
        <v>775</v>
      </c>
      <c r="H10" s="58">
        <v>25300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6629</v>
      </c>
      <c r="C4" s="55">
        <v>870</v>
      </c>
      <c r="D4" s="110">
        <v>5759</v>
      </c>
    </row>
    <row r="5" spans="1:4" ht="30" customHeight="1" x14ac:dyDescent="0.25">
      <c r="A5" s="274" t="s">
        <v>884</v>
      </c>
      <c r="B5" s="212">
        <v>9810</v>
      </c>
      <c r="C5" s="58">
        <v>6220</v>
      </c>
      <c r="D5" s="160">
        <v>3590</v>
      </c>
    </row>
    <row r="6" spans="1:4" x14ac:dyDescent="0.25">
      <c r="A6" s="274" t="s">
        <v>772</v>
      </c>
      <c r="B6" s="212">
        <v>9</v>
      </c>
      <c r="C6" s="58">
        <v>1</v>
      </c>
      <c r="D6" s="160">
        <v>8</v>
      </c>
    </row>
    <row r="7" spans="1:4" ht="30" x14ac:dyDescent="0.25">
      <c r="A7" s="274" t="s">
        <v>773</v>
      </c>
      <c r="B7" s="212">
        <v>197</v>
      </c>
      <c r="C7" s="58">
        <v>71</v>
      </c>
      <c r="D7" s="160">
        <v>126</v>
      </c>
    </row>
    <row r="8" spans="1:4" x14ac:dyDescent="0.25">
      <c r="A8" s="201" t="s">
        <v>774</v>
      </c>
      <c r="B8" s="72">
        <v>6747</v>
      </c>
      <c r="C8" s="61">
        <v>798</v>
      </c>
      <c r="D8" s="111">
        <v>5949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11.111111111111111</v>
      </c>
      <c r="C14" s="276">
        <f>D6/B6*100</f>
        <v>88.888888888888886</v>
      </c>
    </row>
    <row r="15" spans="1:4" ht="60" x14ac:dyDescent="0.25">
      <c r="A15" s="277" t="s">
        <v>885</v>
      </c>
      <c r="B15" s="282">
        <f>C5/B5*100</f>
        <v>63.404689092762489</v>
      </c>
      <c r="C15" s="278">
        <f>D5/B5*100</f>
        <v>36.595310907237511</v>
      </c>
    </row>
    <row r="16" spans="1:4" ht="30" x14ac:dyDescent="0.25">
      <c r="A16" s="279" t="s">
        <v>821</v>
      </c>
      <c r="B16" s="283">
        <f>C4/B4*100</f>
        <v>13.124151455724844</v>
      </c>
      <c r="C16" s="280">
        <f>D4/B4*100</f>
        <v>86.875848544275158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11.111111111111111</v>
      </c>
      <c r="C21" s="276">
        <f>C14</f>
        <v>88.888888888888886</v>
      </c>
    </row>
    <row r="22" spans="1:3" ht="60" x14ac:dyDescent="0.25">
      <c r="A22" s="277" t="s">
        <v>823</v>
      </c>
      <c r="B22" s="282">
        <f t="shared" ref="B22:C23" si="0">B15</f>
        <v>63.404689092762489</v>
      </c>
      <c r="C22" s="278">
        <f t="shared" si="0"/>
        <v>36.595310907237511</v>
      </c>
    </row>
    <row r="23" spans="1:3" ht="30" x14ac:dyDescent="0.25">
      <c r="A23" s="279" t="s">
        <v>858</v>
      </c>
      <c r="B23" s="285">
        <f t="shared" si="0"/>
        <v>13.124151455724844</v>
      </c>
      <c r="C23" s="284">
        <f t="shared" si="0"/>
        <v>86.875848544275158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332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41.4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556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66.5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354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1135</v>
      </c>
      <c r="C6" s="973">
        <v>805</v>
      </c>
      <c r="D6" s="945">
        <v>330</v>
      </c>
      <c r="E6" s="973">
        <v>1036</v>
      </c>
      <c r="F6" s="973">
        <v>719</v>
      </c>
      <c r="G6" s="945">
        <v>317</v>
      </c>
      <c r="H6" s="599">
        <v>1133</v>
      </c>
      <c r="I6" s="616">
        <v>792</v>
      </c>
      <c r="J6" s="945">
        <v>341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48</v>
      </c>
      <c r="C7" s="975">
        <v>48</v>
      </c>
      <c r="D7" s="976">
        <v>0</v>
      </c>
      <c r="E7" s="975">
        <v>0</v>
      </c>
      <c r="F7" s="975">
        <v>0</v>
      </c>
      <c r="G7" s="976">
        <v>0</v>
      </c>
      <c r="H7" s="753">
        <v>7</v>
      </c>
      <c r="I7" s="690">
        <v>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19</v>
      </c>
      <c r="C12" s="600">
        <v>26</v>
      </c>
      <c r="D12" s="600">
        <v>27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628</v>
      </c>
      <c r="C14" s="751">
        <v>735</v>
      </c>
      <c r="D14" s="751">
        <v>861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195</v>
      </c>
      <c r="C16" s="1029">
        <v>141</v>
      </c>
      <c r="D16" s="751">
        <v>82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194</v>
      </c>
      <c r="C17" s="752">
        <v>231</v>
      </c>
      <c r="D17" s="752">
        <v>272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1.8339768339768341</v>
      </c>
      <c r="C21" s="289">
        <f>C12/SUM(C12:C17)*100</f>
        <v>2.2947925860547222</v>
      </c>
      <c r="D21" s="289">
        <f>D12/SUM(D12:D17)*100</f>
        <v>2.1739130434782608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60.617760617760617</v>
      </c>
      <c r="C23" s="290">
        <f>C14/SUM(C12:C17)*100</f>
        <v>64.872021182700792</v>
      </c>
      <c r="D23" s="290">
        <f>D14/SUM(D12:D17)*100</f>
        <v>69.323671497584542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18.822393822393824</v>
      </c>
      <c r="C25" s="290">
        <f>C16/SUM(C12:C17)*100</f>
        <v>12.444836716681378</v>
      </c>
      <c r="D25" s="290">
        <f>D16/SUM(D12:D17)*100</f>
        <v>6.6022544283413849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18.725868725868725</v>
      </c>
      <c r="C26" s="291">
        <f>C17/SUM(C12:C17)*100</f>
        <v>20.388349514563107</v>
      </c>
      <c r="D26" s="291">
        <f>D17/SUM(D12:D17)*100</f>
        <v>21.900161030595815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25.8</v>
      </c>
      <c r="C7" s="600">
        <v>25.6</v>
      </c>
      <c r="D7" s="600">
        <v>34.200000000000003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74.2</v>
      </c>
      <c r="C9" s="752">
        <v>74.5</v>
      </c>
      <c r="D9" s="752">
        <v>65.8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25.8</v>
      </c>
      <c r="C13" s="697">
        <f t="shared" ref="C13:D13" si="1">IF(ISBLANK(C7),"",C7)</f>
        <v>25.6</v>
      </c>
      <c r="D13" s="697">
        <f t="shared" si="1"/>
        <v>34.200000000000003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74.2</v>
      </c>
      <c r="C15" s="699">
        <f t="shared" si="2"/>
        <v>74.5</v>
      </c>
      <c r="D15" s="699">
        <f t="shared" si="2"/>
        <v>65.8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25.8</v>
      </c>
      <c r="C18" s="697">
        <f t="shared" ref="C18:D18" si="4">IF(ISBLANK(C7),"",C7)</f>
        <v>25.6</v>
      </c>
      <c r="D18" s="697">
        <f t="shared" si="4"/>
        <v>34.200000000000003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74.2</v>
      </c>
      <c r="C20" s="699">
        <f t="shared" si="5"/>
        <v>74.5</v>
      </c>
      <c r="D20" s="699">
        <f t="shared" si="5"/>
        <v>65.8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103.3</v>
      </c>
      <c r="C5" s="611">
        <v>106.4</v>
      </c>
      <c r="D5" s="1030">
        <v>104.9</v>
      </c>
      <c r="F5" s="28"/>
      <c r="G5" s="693">
        <f>A5</f>
        <v>2020</v>
      </c>
      <c r="H5" s="669">
        <f>IF(ISBLANK(B5),"",B5)</f>
        <v>103.3</v>
      </c>
      <c r="I5" s="618">
        <f t="shared" ref="H5:I7" si="0">IF(ISBLANK(C5),"",C5)</f>
        <v>106.4</v>
      </c>
    </row>
    <row r="6" spans="1:10" x14ac:dyDescent="0.25">
      <c r="A6" s="749">
        <v>2021</v>
      </c>
      <c r="B6" s="601">
        <v>110.8</v>
      </c>
      <c r="C6" s="612">
        <v>105</v>
      </c>
      <c r="D6" s="946">
        <v>107.8</v>
      </c>
      <c r="F6" s="44"/>
      <c r="G6" s="693">
        <f t="shared" ref="G6:G7" si="1">A6</f>
        <v>2021</v>
      </c>
      <c r="H6" s="670">
        <f t="shared" si="0"/>
        <v>110.8</v>
      </c>
      <c r="I6" s="619">
        <f t="shared" si="0"/>
        <v>105</v>
      </c>
    </row>
    <row r="7" spans="1:10" x14ac:dyDescent="0.25">
      <c r="A7" s="750">
        <v>2022</v>
      </c>
      <c r="B7" s="601">
        <v>110.2</v>
      </c>
      <c r="C7" s="612">
        <v>105.2</v>
      </c>
      <c r="D7" s="946">
        <v>107.6</v>
      </c>
      <c r="F7" s="44"/>
      <c r="G7" s="693">
        <f t="shared" si="1"/>
        <v>2022</v>
      </c>
      <c r="H7" s="671">
        <f t="shared" si="0"/>
        <v>110.2</v>
      </c>
      <c r="I7" s="620">
        <f t="shared" si="0"/>
        <v>105.2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103.3</v>
      </c>
      <c r="I13" s="618">
        <f>IF(ISBLANK(C5),"",C5)</f>
        <v>106.4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110.8</v>
      </c>
      <c r="I14" s="619">
        <f t="shared" si="3"/>
        <v>105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110.2</v>
      </c>
      <c r="I15" s="620">
        <f t="shared" si="4"/>
        <v>105.2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Смедеревска Паланка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421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42400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101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178.7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39298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36024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1059</v>
      </c>
      <c r="C63" s="548">
        <f>IF(ISBLANK('DEM2'!C7),"-",'DEM2'!C7)</f>
        <v>1115</v>
      </c>
      <c r="D63" s="548"/>
      <c r="E63" s="548">
        <f>IF(ISBLANK('DEM2'!D8),"-",'DEM2'!D8)</f>
        <v>1145</v>
      </c>
      <c r="F63" s="548">
        <f>IF(ISBLANK('DEM2'!C8),"-",'DEM2'!C8)</f>
        <v>1195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1552</v>
      </c>
      <c r="C64" s="317">
        <f>IF(ISBLANK('DEM2'!F7),"-",'DEM2'!F7)</f>
        <v>1676</v>
      </c>
      <c r="D64" s="789"/>
      <c r="E64" s="317">
        <f>IF(ISBLANK('DEM2'!G8),"-",'DEM2'!G8)</f>
        <v>1525</v>
      </c>
      <c r="F64" s="317">
        <f>IF(ISBLANK('DEM2'!F8),"-",'DEM2'!F8)</f>
        <v>1673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893</v>
      </c>
      <c r="C65" s="345">
        <f>IF(ISBLANK('DEM2'!I7),"-",'DEM2'!I7)</f>
        <v>1016</v>
      </c>
      <c r="D65" s="393"/>
      <c r="E65" s="345">
        <f>IF(ISBLANK('DEM2'!J8),"-",'DEM2'!J8)</f>
        <v>852</v>
      </c>
      <c r="F65" s="345">
        <f>IF(ISBLANK('DEM2'!I8),"-",'DEM2'!I8)</f>
        <v>940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3286</v>
      </c>
      <c r="C66" s="348">
        <f>IF(ISBLANK('DEM2'!L7),"-",'DEM2'!L7)</f>
        <v>3552</v>
      </c>
      <c r="D66" s="394"/>
      <c r="E66" s="348">
        <f>IF(ISBLANK('DEM2'!M8),"-",'DEM2'!M8)</f>
        <v>3310</v>
      </c>
      <c r="F66" s="348">
        <f>IF(ISBLANK('DEM2'!L8),"-",'DEM2'!L8)</f>
        <v>3572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3341</v>
      </c>
      <c r="C67" s="345">
        <f>IF(ISBLANK('DEM2'!O7),"-",'DEM2'!O7)</f>
        <v>3817</v>
      </c>
      <c r="D67" s="393"/>
      <c r="E67" s="345">
        <f>IF(ISBLANK('DEM2'!P8),"-",'DEM2'!P8)</f>
        <v>3119</v>
      </c>
      <c r="F67" s="345">
        <f>IF(ISBLANK('DEM2'!O8),"-",'DEM2'!O8)</f>
        <v>3467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13230</v>
      </c>
      <c r="C68" s="317">
        <f>IF(ISBLANK('DEM2'!R7),"-",'DEM2'!R7)</f>
        <v>14224</v>
      </c>
      <c r="D68" s="395"/>
      <c r="E68" s="317">
        <f>IF(ISBLANK('DEM2'!S8),"-",'DEM2'!S8)</f>
        <v>12777</v>
      </c>
      <c r="F68" s="317">
        <f>IF(ISBLANK('DEM2'!R8),"-",'DEM2'!R8)</f>
        <v>13487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21943</v>
      </c>
      <c r="C69" s="463">
        <f>IF(ISBLANK('DEM2'!U7),"-",'DEM2'!U7)</f>
        <v>21592</v>
      </c>
      <c r="D69" s="799"/>
      <c r="E69" s="463">
        <f>IF(ISBLANK('DEM2'!V8),"-",'DEM2'!V8)</f>
        <v>21486</v>
      </c>
      <c r="F69" s="463">
        <f>IF(ISBLANK('DEM2'!U8),"-",'DEM2'!U8)</f>
        <v>20914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3.8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3.3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</v>
      </c>
      <c r="G117" s="801">
        <f>IF(ISBLANK('DEM2'!E25),"-",'DEM2'!E25)</f>
        <v>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9305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12487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69467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2101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67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9.6999999999999993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4870633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114873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1345826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755867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31741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1944730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45866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61229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1444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1441411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33996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1439021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33939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410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2117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661772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6747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5671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4861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25300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6629</v>
      </c>
      <c r="C300" s="808">
        <f>IF(ISBLANK(POLJ3!C4),"-",POLJ3!C4)</f>
        <v>870</v>
      </c>
      <c r="D300" s="1153">
        <f>IF(ISBLANK(POLJ3!D4),"-",POLJ3!D4)</f>
        <v>5759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9810</v>
      </c>
      <c r="C301" s="789">
        <f>IF(ISBLANK(POLJ3!C5),"-",POLJ3!C5)</f>
        <v>6220</v>
      </c>
      <c r="D301" s="1154">
        <f>IF(ISBLANK(POLJ3!D5),"-",POLJ3!D5)</f>
        <v>3590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9</v>
      </c>
      <c r="C302" s="790">
        <f>IF(ISBLANK(POLJ3!C6),"-",POLJ3!C6)</f>
        <v>1</v>
      </c>
      <c r="D302" s="1155">
        <f>IF(ISBLANK(POLJ3!D6),"-",POLJ3!D6)</f>
        <v>8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197</v>
      </c>
      <c r="C303" s="791">
        <f>IF(ISBLANK(POLJ3!C7),"-",POLJ3!C7)</f>
        <v>71</v>
      </c>
      <c r="D303" s="1164">
        <f>IF(ISBLANK(POLJ3!D7),"-",POLJ3!D7)</f>
        <v>126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6747</v>
      </c>
      <c r="C304" s="807">
        <f>IF(ISBLANK(POLJ3!C8),"-",POLJ3!C8)</f>
        <v>798</v>
      </c>
      <c r="D304" s="1122">
        <f>IF(ISBLANK(POLJ3!D8),"-",POLJ3!D8)</f>
        <v>5949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262.48</v>
      </c>
      <c r="C310" s="1123"/>
      <c r="D310" s="3"/>
      <c r="E310" s="5"/>
      <c r="F310" s="5"/>
      <c r="G310" s="815" t="s">
        <v>854</v>
      </c>
      <c r="H310" s="816">
        <f>IF(ISBLANK(POLJ2!H3),"-",POLJ2!H3)</f>
        <v>10299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23803.14</v>
      </c>
      <c r="C311" s="1124"/>
      <c r="D311" s="3"/>
      <c r="E311" s="5"/>
      <c r="F311" s="5"/>
      <c r="G311" s="810" t="s">
        <v>855</v>
      </c>
      <c r="H311" s="248">
        <f>IF(ISBLANK(POLJ2!H4),"-",POLJ2!H4)</f>
        <v>39112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1484.42</v>
      </c>
      <c r="C312" s="1124"/>
      <c r="D312" s="3"/>
      <c r="E312" s="5"/>
      <c r="F312" s="5"/>
      <c r="G312" s="810" t="s">
        <v>856</v>
      </c>
      <c r="H312" s="248">
        <f>IF(ISBLANK(POLJ2!H5),"-",POLJ2!H5)</f>
        <v>17409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221.19</v>
      </c>
      <c r="C313" s="1124"/>
      <c r="D313" s="3"/>
      <c r="E313" s="5"/>
      <c r="F313" s="5"/>
      <c r="G313" s="812" t="s">
        <v>857</v>
      </c>
      <c r="H313" s="249">
        <f>IF(ISBLANK(POLJ2!H6),"-",POLJ2!H6)</f>
        <v>406697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9.6999999999999993</v>
      </c>
      <c r="C314" s="1124"/>
      <c r="D314" s="3"/>
      <c r="E314" s="5"/>
      <c r="F314" s="5"/>
      <c r="G314" s="814" t="s">
        <v>847</v>
      </c>
      <c r="H314" s="817">
        <f>IF(ISBLANK(POLJ2!H7),"-",POLJ2!H7)</f>
        <v>473517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2001.1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27782.03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332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41.4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1133</v>
      </c>
      <c r="I364" s="808">
        <f>IF(ISBLANK(OBRAZ2!I6),"-",OBRAZ2!I6)</f>
        <v>792</v>
      </c>
      <c r="J364" s="808">
        <f>IF(ISBLANK(OBRAZ2!J6),"-",OBRAZ2!J6)</f>
        <v>341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556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7</v>
      </c>
      <c r="I365" s="416">
        <f>IF(ISBLANK(OBRAZ2!I7),"-",OBRAZ2!I7)</f>
        <v>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66.5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354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1.8339768339768341</v>
      </c>
      <c r="I375" s="850">
        <f>IF(ISBLANK(OBRAZ2!C12),"-",OBRAZ2!C21)</f>
        <v>2.2947925860547222</v>
      </c>
      <c r="J375" s="850">
        <f>IF(ISBLANK(OBRAZ2!D12),"-",OBRAZ2!D21)</f>
        <v>2.1739130434782608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60.617760617760617</v>
      </c>
      <c r="I377" s="851">
        <f>IF(ISBLANK(OBRAZ2!C14),"-",OBRAZ2!C23)</f>
        <v>64.872021182700792</v>
      </c>
      <c r="J377" s="851">
        <f>IF(ISBLANK(OBRAZ2!D14),"-",OBRAZ2!D23)</f>
        <v>69.323671497584542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18.822393822393824</v>
      </c>
      <c r="I379" s="851">
        <f>IF(ISBLANK(OBRAZ2!C16),"-",OBRAZ2!C25)</f>
        <v>12.444836716681378</v>
      </c>
      <c r="J379" s="851">
        <f>IF(ISBLANK(OBRAZ2!D16),"-",OBRAZ2!D25)</f>
        <v>6.6022544283413849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18.725868725868725</v>
      </c>
      <c r="I380" s="852">
        <f>IF(ISBLANK(OBRAZ2!C17),"-",OBRAZ2!C26)</f>
        <v>20.388349514563107</v>
      </c>
      <c r="J380" s="852">
        <f>IF(ISBLANK(OBRAZ2!D17),"-",OBRAZ2!D26)</f>
        <v>21.900161030595815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1322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1653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159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464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107.8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1392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370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4070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16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3245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142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22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98.7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91.8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4124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9.6999999999999993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589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6010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42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81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9.5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9.4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24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1078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2.7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849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13.1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295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157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208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52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401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61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12.4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56.5</v>
      </c>
      <c r="F626" s="794" t="str">
        <f>IF(LEN(IZBORI!C4)&gt;0,"(" &amp; IZBORI!C4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30.6</v>
      </c>
      <c r="F627" s="796" t="str">
        <f>IF(LEN(IZBORI!C5)&gt;0,"(" &amp; IZBORI!C5 &amp; ")", "-")</f>
        <v>(2018)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209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26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200.39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2.2999999999999998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220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11368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124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9215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3797.69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14.054510000000001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148</v>
      </c>
      <c r="D696" s="3"/>
      <c r="E696" s="5"/>
      <c r="F696" s="5"/>
      <c r="G696" s="837">
        <v>2012</v>
      </c>
      <c r="H696" s="835">
        <f>IF(ISBLANK(INDEKSI2!B5),"-",INDEKSI2!B5)</f>
        <v>28.82</v>
      </c>
      <c r="I696" s="835">
        <f>IF(ISBLANK(INDEKSI2!C5),"-",INDEKSI2!C5)</f>
        <v>85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31.1</v>
      </c>
      <c r="D697" s="3"/>
      <c r="E697" s="5"/>
      <c r="F697" s="5"/>
      <c r="G697" s="838">
        <v>2013</v>
      </c>
      <c r="H697" s="559">
        <f>IF(ISBLANK(INDEKSI2!B6),"-",INDEKSI2!B6)</f>
        <v>31.66</v>
      </c>
      <c r="I697" s="559">
        <f>IF(ISBLANK(INDEKSI2!C6),"-",INDEKSI2!C6)</f>
        <v>78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33.53</v>
      </c>
      <c r="I698" s="836">
        <f>IF(ISBLANK(INDEKSI2!C7),"-",INDEKSI2!C7)</f>
        <v>67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514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450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1915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1257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16</v>
      </c>
      <c r="D6" s="612">
        <v>6</v>
      </c>
      <c r="E6" s="612">
        <v>10</v>
      </c>
      <c r="F6" s="1033">
        <v>174</v>
      </c>
      <c r="G6" s="612">
        <v>85</v>
      </c>
      <c r="H6" s="980">
        <v>89</v>
      </c>
      <c r="I6" s="1034">
        <v>23.5</v>
      </c>
      <c r="J6" s="612">
        <v>22.5</v>
      </c>
      <c r="K6" s="1035">
        <v>24.5</v>
      </c>
      <c r="L6" s="1033">
        <v>473</v>
      </c>
      <c r="M6" s="612">
        <v>236</v>
      </c>
      <c r="N6" s="1028">
        <v>237</v>
      </c>
      <c r="O6" s="1034">
        <v>56</v>
      </c>
      <c r="P6" s="612">
        <v>54.1</v>
      </c>
      <c r="Q6" s="1028">
        <v>57.9</v>
      </c>
      <c r="R6" s="1033">
        <v>389</v>
      </c>
      <c r="S6" s="612">
        <v>199</v>
      </c>
      <c r="T6" s="1035">
        <v>190</v>
      </c>
    </row>
    <row r="7" spans="1:20" x14ac:dyDescent="0.25">
      <c r="A7" s="286">
        <v>2021</v>
      </c>
      <c r="B7" s="602">
        <v>1</v>
      </c>
      <c r="C7" s="601">
        <v>16</v>
      </c>
      <c r="D7" s="612">
        <v>6</v>
      </c>
      <c r="E7" s="612">
        <v>10</v>
      </c>
      <c r="F7" s="1033">
        <v>271</v>
      </c>
      <c r="G7" s="612">
        <v>137</v>
      </c>
      <c r="H7" s="980">
        <v>134</v>
      </c>
      <c r="I7" s="1034">
        <v>38.6</v>
      </c>
      <c r="J7" s="612">
        <v>38.5</v>
      </c>
      <c r="K7" s="1035">
        <v>38.6</v>
      </c>
      <c r="L7" s="1033">
        <v>490</v>
      </c>
      <c r="M7" s="612">
        <v>255</v>
      </c>
      <c r="N7" s="1028">
        <v>235</v>
      </c>
      <c r="O7" s="1034">
        <v>60.6</v>
      </c>
      <c r="P7" s="612">
        <v>61.5</v>
      </c>
      <c r="Q7" s="1028">
        <v>59.6</v>
      </c>
      <c r="R7" s="1033">
        <v>372</v>
      </c>
      <c r="S7" s="612">
        <v>188</v>
      </c>
      <c r="T7" s="1035">
        <v>184</v>
      </c>
    </row>
    <row r="8" spans="1:20" x14ac:dyDescent="0.25">
      <c r="A8" s="219">
        <v>2022</v>
      </c>
      <c r="B8" s="617">
        <v>1</v>
      </c>
      <c r="C8" s="947">
        <v>16</v>
      </c>
      <c r="D8" s="981">
        <v>6</v>
      </c>
      <c r="E8" s="981">
        <v>10</v>
      </c>
      <c r="F8" s="1036">
        <v>332</v>
      </c>
      <c r="G8" s="981">
        <v>179</v>
      </c>
      <c r="H8" s="979">
        <v>153</v>
      </c>
      <c r="I8" s="754">
        <v>41.4</v>
      </c>
      <c r="J8" s="981">
        <v>43.9</v>
      </c>
      <c r="K8" s="1037">
        <v>38.799999999999997</v>
      </c>
      <c r="L8" s="1036">
        <v>556</v>
      </c>
      <c r="M8" s="981">
        <v>279</v>
      </c>
      <c r="N8" s="691">
        <v>277</v>
      </c>
      <c r="O8" s="754">
        <v>66.5</v>
      </c>
      <c r="P8" s="981">
        <v>64.5</v>
      </c>
      <c r="Q8" s="691">
        <v>68.7</v>
      </c>
      <c r="R8" s="1036">
        <v>354</v>
      </c>
      <c r="S8" s="981">
        <v>181</v>
      </c>
      <c r="T8" s="1037">
        <v>173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1322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1653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159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464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107.8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89.264010803511141</v>
      </c>
      <c r="C21" s="739">
        <f>B10/(B7+B10)*100</f>
        <v>10.735989196488859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98.804542737597131</v>
      </c>
      <c r="C22" s="739">
        <f>B11/(B8+B11)*100</f>
        <v>1.1954572624028692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89.264010803511141</v>
      </c>
      <c r="C26" s="739">
        <f>C21</f>
        <v>10.735989196488859</v>
      </c>
    </row>
    <row r="27" spans="1:10" ht="24.75" x14ac:dyDescent="0.25">
      <c r="A27" s="742" t="s">
        <v>1407</v>
      </c>
      <c r="B27" s="739">
        <f>B22</f>
        <v>98.804542737597131</v>
      </c>
      <c r="C27" s="739">
        <f>C22</f>
        <v>1.1954572624028692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4</v>
      </c>
      <c r="C5" s="1095">
        <v>7</v>
      </c>
      <c r="D5" s="914" t="s">
        <v>5</v>
      </c>
      <c r="E5" s="211"/>
      <c r="F5" s="125">
        <v>2021</v>
      </c>
      <c r="G5" s="70">
        <v>11</v>
      </c>
      <c r="H5" s="55">
        <v>4</v>
      </c>
      <c r="I5" s="110">
        <v>7</v>
      </c>
      <c r="J5" s="70">
        <v>11</v>
      </c>
      <c r="K5" s="55">
        <v>0</v>
      </c>
      <c r="L5" s="110">
        <v>11</v>
      </c>
      <c r="M5" s="70">
        <v>1364</v>
      </c>
      <c r="N5" s="55">
        <v>1680</v>
      </c>
      <c r="O5" s="70">
        <v>183</v>
      </c>
      <c r="P5" s="110">
        <v>23</v>
      </c>
    </row>
    <row r="6" spans="1:16" x14ac:dyDescent="0.25">
      <c r="A6" s="923" t="s">
        <v>259</v>
      </c>
      <c r="B6" s="1096">
        <v>0</v>
      </c>
      <c r="C6" s="1097">
        <v>11</v>
      </c>
      <c r="D6" s="915" t="s">
        <v>5</v>
      </c>
      <c r="E6" s="254"/>
      <c r="F6" s="125">
        <v>2022</v>
      </c>
      <c r="G6" s="212">
        <v>11</v>
      </c>
      <c r="H6" s="58">
        <v>4</v>
      </c>
      <c r="I6" s="160">
        <v>7</v>
      </c>
      <c r="J6" s="212">
        <v>11</v>
      </c>
      <c r="K6" s="58">
        <v>0</v>
      </c>
      <c r="L6" s="160">
        <v>11</v>
      </c>
      <c r="M6" s="212">
        <v>1322</v>
      </c>
      <c r="N6" s="58">
        <v>1653</v>
      </c>
      <c r="O6" s="212">
        <v>159</v>
      </c>
      <c r="P6" s="160">
        <v>20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11</v>
      </c>
      <c r="H7" s="94">
        <v>4</v>
      </c>
      <c r="I7" s="169">
        <v>7</v>
      </c>
      <c r="J7" s="167"/>
      <c r="K7" s="94"/>
      <c r="L7" s="169"/>
      <c r="M7" s="167">
        <v>1467</v>
      </c>
      <c r="N7" s="94">
        <v>1631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4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96.5</v>
      </c>
      <c r="C5" s="611">
        <v>96.3</v>
      </c>
      <c r="D5" s="945">
        <v>96.6</v>
      </c>
      <c r="E5" s="610"/>
      <c r="F5" s="611"/>
      <c r="G5" s="945"/>
      <c r="H5" s="610"/>
      <c r="I5" s="611"/>
      <c r="J5" s="945"/>
      <c r="K5" s="610">
        <v>474</v>
      </c>
      <c r="L5" s="611">
        <v>259</v>
      </c>
      <c r="M5" s="945">
        <v>215</v>
      </c>
      <c r="N5" s="610">
        <v>103.9</v>
      </c>
      <c r="O5" s="611">
        <v>108.7</v>
      </c>
      <c r="P5" s="945">
        <v>98.6</v>
      </c>
      <c r="Q5" s="610">
        <v>0.2</v>
      </c>
      <c r="R5" s="611">
        <v>0</v>
      </c>
      <c r="S5" s="945">
        <v>0.7</v>
      </c>
    </row>
    <row r="6" spans="1:19" x14ac:dyDescent="0.25">
      <c r="A6" s="286">
        <v>2021</v>
      </c>
      <c r="B6" s="457">
        <v>99.3</v>
      </c>
      <c r="C6" s="458">
        <v>99.3</v>
      </c>
      <c r="D6" s="976">
        <v>99.3</v>
      </c>
      <c r="E6" s="457">
        <v>21</v>
      </c>
      <c r="F6" s="458">
        <v>14</v>
      </c>
      <c r="G6" s="976">
        <v>7</v>
      </c>
      <c r="H6" s="457">
        <v>46</v>
      </c>
      <c r="I6" s="458">
        <v>27</v>
      </c>
      <c r="J6" s="976">
        <v>19</v>
      </c>
      <c r="K6" s="457">
        <v>413</v>
      </c>
      <c r="L6" s="458">
        <v>212</v>
      </c>
      <c r="M6" s="976">
        <v>201</v>
      </c>
      <c r="N6" s="457">
        <v>93.7</v>
      </c>
      <c r="O6" s="458">
        <v>95.6</v>
      </c>
      <c r="P6" s="976">
        <v>91.8</v>
      </c>
      <c r="Q6" s="457">
        <v>1</v>
      </c>
      <c r="R6" s="458">
        <v>1.2</v>
      </c>
      <c r="S6" s="976">
        <v>0.7</v>
      </c>
    </row>
    <row r="7" spans="1:19" x14ac:dyDescent="0.25">
      <c r="A7" s="286">
        <v>2022</v>
      </c>
      <c r="B7" s="601">
        <v>95.1</v>
      </c>
      <c r="C7" s="612">
        <v>96</v>
      </c>
      <c r="D7" s="980">
        <v>94.1</v>
      </c>
      <c r="E7" s="601">
        <v>15</v>
      </c>
      <c r="F7" s="612">
        <v>9</v>
      </c>
      <c r="G7" s="980">
        <v>6</v>
      </c>
      <c r="H7" s="601">
        <v>27</v>
      </c>
      <c r="I7" s="612">
        <v>7</v>
      </c>
      <c r="J7" s="980">
        <v>20</v>
      </c>
      <c r="K7" s="601">
        <v>464</v>
      </c>
      <c r="L7" s="612">
        <v>227</v>
      </c>
      <c r="M7" s="980">
        <v>237</v>
      </c>
      <c r="N7" s="601">
        <v>107.8</v>
      </c>
      <c r="O7" s="612">
        <v>105.5</v>
      </c>
      <c r="P7" s="980">
        <v>110.1</v>
      </c>
      <c r="Q7" s="601">
        <v>0.2</v>
      </c>
      <c r="R7" s="612">
        <v>-0.8</v>
      </c>
      <c r="S7" s="980">
        <v>1.3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1345826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31741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219</v>
      </c>
      <c r="C5" s="616">
        <v>179</v>
      </c>
      <c r="D5" s="616">
        <v>40</v>
      </c>
      <c r="E5" s="599">
        <v>715</v>
      </c>
      <c r="F5" s="616">
        <v>363</v>
      </c>
      <c r="G5" s="945">
        <v>352</v>
      </c>
      <c r="H5" s="616">
        <v>494</v>
      </c>
      <c r="I5" s="616">
        <v>206</v>
      </c>
      <c r="J5" s="616">
        <v>288</v>
      </c>
      <c r="K5" s="217">
        <f>SUM(B5,E5,H5)</f>
        <v>1428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215</v>
      </c>
      <c r="C6" s="612">
        <v>170</v>
      </c>
      <c r="D6" s="946">
        <v>45</v>
      </c>
      <c r="E6" s="601">
        <v>705</v>
      </c>
      <c r="F6" s="612">
        <v>352</v>
      </c>
      <c r="G6" s="946">
        <v>353</v>
      </c>
      <c r="H6" s="601">
        <v>484</v>
      </c>
      <c r="I6" s="612">
        <v>204</v>
      </c>
      <c r="J6" s="612">
        <v>280</v>
      </c>
      <c r="K6" s="218">
        <f>SUM(B6,E6,H6)</f>
        <v>1404</v>
      </c>
      <c r="M6" s="105" t="s">
        <v>284</v>
      </c>
      <c r="N6" s="171">
        <f>IF(ISBLANK(J7),"",J7)</f>
        <v>252</v>
      </c>
      <c r="O6" s="80">
        <f>IF(ISBLANK(I7),"",I7)</f>
        <v>224</v>
      </c>
      <c r="P6" s="211"/>
    </row>
    <row r="7" spans="1:17" ht="24.75" x14ac:dyDescent="0.25">
      <c r="A7" s="218">
        <v>2023</v>
      </c>
      <c r="B7" s="601">
        <v>206</v>
      </c>
      <c r="C7" s="612">
        <v>170</v>
      </c>
      <c r="D7" s="946">
        <v>36</v>
      </c>
      <c r="E7" s="601">
        <v>710</v>
      </c>
      <c r="F7" s="612">
        <v>338</v>
      </c>
      <c r="G7" s="946">
        <v>372</v>
      </c>
      <c r="H7" s="601">
        <v>476</v>
      </c>
      <c r="I7" s="612">
        <v>224</v>
      </c>
      <c r="J7" s="612">
        <v>252</v>
      </c>
      <c r="K7" s="218">
        <f>SUM(B7,E7,H7)</f>
        <v>1392</v>
      </c>
      <c r="M7" s="106" t="s">
        <v>285</v>
      </c>
      <c r="N7" s="220">
        <f>IF(ISBLANK(G7),"",G7)</f>
        <v>372</v>
      </c>
      <c r="O7" s="107">
        <f>IF(ISBLANK(F7),"",F7)</f>
        <v>338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36</v>
      </c>
      <c r="O8" s="83">
        <f>IF(ISBLANK(C7),"",C7)</f>
        <v>170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252</v>
      </c>
      <c r="O13" s="80">
        <f>IF(ISBLANK(I7),"",I7)</f>
        <v>224</v>
      </c>
      <c r="P13" s="211"/>
    </row>
    <row r="14" spans="1:17" ht="27.75" customHeight="1" x14ac:dyDescent="0.25">
      <c r="M14" s="106" t="s">
        <v>515</v>
      </c>
      <c r="N14" s="220">
        <f>IF(ISBLANK(G7),"",G7)</f>
        <v>372</v>
      </c>
      <c r="O14" s="107">
        <f>IF(ISBLANK(F7),"",F7)</f>
        <v>338</v>
      </c>
      <c r="P14" s="211"/>
    </row>
    <row r="15" spans="1:17" ht="26.25" customHeight="1" x14ac:dyDescent="0.25">
      <c r="M15" s="108" t="s">
        <v>516</v>
      </c>
      <c r="N15" s="170">
        <f>IF(ISBLANK(D7),"",D7)</f>
        <v>36</v>
      </c>
      <c r="O15" s="83">
        <f>IF(ISBLANK(C7),"",C7)</f>
        <v>170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48</v>
      </c>
      <c r="C21" s="616">
        <v>35</v>
      </c>
      <c r="D21" s="616">
        <v>13</v>
      </c>
      <c r="E21" s="599">
        <v>159</v>
      </c>
      <c r="F21" s="616">
        <v>82</v>
      </c>
      <c r="G21" s="945">
        <v>77</v>
      </c>
      <c r="H21" s="616">
        <v>129</v>
      </c>
      <c r="I21" s="616">
        <v>51</v>
      </c>
      <c r="J21" s="616">
        <v>78</v>
      </c>
      <c r="K21" s="217">
        <f>SUM(B21,E21,H21)</f>
        <v>336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49</v>
      </c>
      <c r="C22" s="1028">
        <v>39</v>
      </c>
      <c r="D22" s="980">
        <v>10</v>
      </c>
      <c r="E22" s="1034">
        <v>199</v>
      </c>
      <c r="F22" s="1028">
        <v>101</v>
      </c>
      <c r="G22" s="980">
        <v>98</v>
      </c>
      <c r="H22" s="1034">
        <v>104</v>
      </c>
      <c r="I22" s="1028">
        <v>45</v>
      </c>
      <c r="J22" s="1028">
        <v>59</v>
      </c>
      <c r="K22" s="218">
        <f>SUM(B22,E22,H22)</f>
        <v>352</v>
      </c>
      <c r="M22" s="105" t="s">
        <v>284</v>
      </c>
      <c r="N22" s="171">
        <f>IF(ISBLANK(J23),"",J23)</f>
        <v>72</v>
      </c>
      <c r="O22" s="80">
        <f>IF(ISBLANK(I23),"",I23)</f>
        <v>53</v>
      </c>
      <c r="P22" s="211"/>
    </row>
    <row r="23" spans="1:17" ht="24.75" x14ac:dyDescent="0.25">
      <c r="A23" s="218">
        <v>2022</v>
      </c>
      <c r="B23" s="1034">
        <v>56</v>
      </c>
      <c r="C23" s="1028">
        <v>48</v>
      </c>
      <c r="D23" s="980">
        <v>8</v>
      </c>
      <c r="E23" s="1034">
        <v>189</v>
      </c>
      <c r="F23" s="1028">
        <v>107</v>
      </c>
      <c r="G23" s="980">
        <v>82</v>
      </c>
      <c r="H23" s="1034">
        <v>125</v>
      </c>
      <c r="I23" s="1028">
        <v>53</v>
      </c>
      <c r="J23" s="1028">
        <v>72</v>
      </c>
      <c r="K23" s="218">
        <f>SUM(B23,E23,H23)</f>
        <v>370</v>
      </c>
      <c r="M23" s="106" t="s">
        <v>285</v>
      </c>
      <c r="N23" s="220">
        <f>IF(ISBLANK(G23),"",G23)</f>
        <v>82</v>
      </c>
      <c r="O23" s="107">
        <f>IF(ISBLANK(F23),"",F23)</f>
        <v>107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48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72</v>
      </c>
      <c r="O29" s="80">
        <f>IF(ISBLANK(I23),"",I23)</f>
        <v>53</v>
      </c>
      <c r="P29" s="211"/>
    </row>
    <row r="30" spans="1:17" ht="27.75" customHeight="1" x14ac:dyDescent="0.25">
      <c r="M30" s="106" t="s">
        <v>515</v>
      </c>
      <c r="N30" s="220">
        <f>IF(ISBLANK(G23),"",G23)</f>
        <v>82</v>
      </c>
      <c r="O30" s="107">
        <f>IF(ISBLANK(F23),"",F23)</f>
        <v>107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48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755867</v>
      </c>
      <c r="D5" s="253"/>
    </row>
    <row r="6" spans="1:4" ht="30" x14ac:dyDescent="0.25">
      <c r="A6" s="686" t="s">
        <v>474</v>
      </c>
      <c r="B6" s="617">
        <v>589959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-0.1</v>
      </c>
      <c r="J7" s="612">
        <v>-0.1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104</v>
      </c>
      <c r="C5" s="207">
        <v>87</v>
      </c>
      <c r="G5" s="113"/>
      <c r="H5" s="174" t="s">
        <v>586</v>
      </c>
      <c r="I5" s="207">
        <v>34</v>
      </c>
      <c r="J5" s="207">
        <v>27</v>
      </c>
    </row>
    <row r="6" spans="1:13" ht="15" customHeight="1" x14ac:dyDescent="0.25">
      <c r="A6" s="175" t="s">
        <v>587</v>
      </c>
      <c r="B6" s="208">
        <v>927</v>
      </c>
      <c r="C6" s="208">
        <v>188</v>
      </c>
      <c r="G6" s="113"/>
      <c r="H6" s="175" t="s">
        <v>587</v>
      </c>
      <c r="I6" s="208">
        <v>244</v>
      </c>
      <c r="J6" s="208">
        <v>83</v>
      </c>
    </row>
    <row r="7" spans="1:13" ht="15" customHeight="1" x14ac:dyDescent="0.25">
      <c r="A7" s="175" t="s">
        <v>588</v>
      </c>
      <c r="B7" s="208">
        <v>4120</v>
      </c>
      <c r="C7" s="208">
        <v>2584</v>
      </c>
      <c r="G7" s="113"/>
      <c r="H7" s="175" t="s">
        <v>588</v>
      </c>
      <c r="I7" s="208">
        <v>1827</v>
      </c>
      <c r="J7" s="208">
        <v>882</v>
      </c>
    </row>
    <row r="8" spans="1:13" ht="15" customHeight="1" x14ac:dyDescent="0.25">
      <c r="A8" s="175" t="s">
        <v>589</v>
      </c>
      <c r="B8" s="208">
        <v>5415</v>
      </c>
      <c r="C8" s="208">
        <v>4673</v>
      </c>
      <c r="G8" s="113"/>
      <c r="H8" s="175" t="s">
        <v>589</v>
      </c>
      <c r="I8" s="208">
        <v>4381</v>
      </c>
      <c r="J8" s="208">
        <v>3407</v>
      </c>
    </row>
    <row r="9" spans="1:13" ht="15" customHeight="1" x14ac:dyDescent="0.25">
      <c r="A9" s="175" t="s">
        <v>590</v>
      </c>
      <c r="B9" s="208">
        <v>9278</v>
      </c>
      <c r="C9" s="208">
        <v>11285</v>
      </c>
      <c r="G9" s="113"/>
      <c r="H9" s="175" t="s">
        <v>590</v>
      </c>
      <c r="I9" s="208">
        <v>9294</v>
      </c>
      <c r="J9" s="208">
        <v>11139</v>
      </c>
    </row>
    <row r="10" spans="1:13" ht="15" customHeight="1" x14ac:dyDescent="0.25">
      <c r="A10" s="175" t="s">
        <v>591</v>
      </c>
      <c r="B10" s="208">
        <v>1038</v>
      </c>
      <c r="C10" s="208">
        <v>974</v>
      </c>
      <c r="G10" s="113"/>
      <c r="H10" s="175" t="s">
        <v>591</v>
      </c>
      <c r="I10" s="208">
        <v>1008</v>
      </c>
      <c r="J10" s="208">
        <v>812</v>
      </c>
    </row>
    <row r="11" spans="1:13" ht="15" customHeight="1" x14ac:dyDescent="0.25">
      <c r="A11" s="176" t="s">
        <v>592</v>
      </c>
      <c r="B11" s="209">
        <v>1226</v>
      </c>
      <c r="C11" s="209">
        <v>1303</v>
      </c>
      <c r="G11" s="113"/>
      <c r="H11" s="176" t="s">
        <v>592</v>
      </c>
      <c r="I11" s="209">
        <v>1944</v>
      </c>
      <c r="J11" s="209">
        <v>1628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104</v>
      </c>
      <c r="C17" s="178">
        <f>IF(ISBLANK(C5),"0",C5)</f>
        <v>87</v>
      </c>
      <c r="G17" s="113"/>
      <c r="H17" s="174" t="s">
        <v>586</v>
      </c>
      <c r="I17" s="177">
        <f>IF(ISBLANK(I5),"0",I5)</f>
        <v>34</v>
      </c>
      <c r="J17" s="178">
        <f>IF(ISBLANK(J5),"0",J5)</f>
        <v>27</v>
      </c>
    </row>
    <row r="18" spans="1:13" ht="15" customHeight="1" x14ac:dyDescent="0.25">
      <c r="A18" s="175" t="s">
        <v>587</v>
      </c>
      <c r="B18" s="179">
        <f t="shared" ref="B18:C18" si="0">IF(ISBLANK(B6),"0",B6)</f>
        <v>927</v>
      </c>
      <c r="C18" s="180">
        <f t="shared" si="0"/>
        <v>188</v>
      </c>
      <c r="G18" s="113"/>
      <c r="H18" s="175" t="s">
        <v>587</v>
      </c>
      <c r="I18" s="179">
        <f t="shared" ref="I18:J18" si="1">IF(ISBLANK(I6),"0",I6)</f>
        <v>244</v>
      </c>
      <c r="J18" s="180">
        <f t="shared" si="1"/>
        <v>83</v>
      </c>
    </row>
    <row r="19" spans="1:13" ht="15" customHeight="1" x14ac:dyDescent="0.25">
      <c r="A19" s="175" t="s">
        <v>588</v>
      </c>
      <c r="B19" s="179">
        <f t="shared" ref="B19:C19" si="2">IF(ISBLANK(B7),"0",B7)</f>
        <v>4120</v>
      </c>
      <c r="C19" s="180">
        <f t="shared" si="2"/>
        <v>2584</v>
      </c>
      <c r="G19" s="113"/>
      <c r="H19" s="175" t="s">
        <v>588</v>
      </c>
      <c r="I19" s="179">
        <f t="shared" ref="I19:J19" si="3">IF(ISBLANK(I7),"0",I7)</f>
        <v>1827</v>
      </c>
      <c r="J19" s="180">
        <f t="shared" si="3"/>
        <v>882</v>
      </c>
    </row>
    <row r="20" spans="1:13" ht="15" customHeight="1" x14ac:dyDescent="0.25">
      <c r="A20" s="175" t="s">
        <v>589</v>
      </c>
      <c r="B20" s="179">
        <f t="shared" ref="B20:C20" si="4">IF(ISBLANK(B8),"0",B8)</f>
        <v>5415</v>
      </c>
      <c r="C20" s="180">
        <f t="shared" si="4"/>
        <v>4673</v>
      </c>
      <c r="G20" s="113"/>
      <c r="H20" s="175" t="s">
        <v>589</v>
      </c>
      <c r="I20" s="179">
        <f t="shared" ref="I20:J20" si="5">IF(ISBLANK(I8),"0",I8)</f>
        <v>4381</v>
      </c>
      <c r="J20" s="180">
        <f t="shared" si="5"/>
        <v>3407</v>
      </c>
    </row>
    <row r="21" spans="1:13" ht="15" customHeight="1" x14ac:dyDescent="0.25">
      <c r="A21" s="175" t="s">
        <v>590</v>
      </c>
      <c r="B21" s="179">
        <f t="shared" ref="B21:C21" si="6">IF(ISBLANK(B9),"0",B9)</f>
        <v>9278</v>
      </c>
      <c r="C21" s="180">
        <f t="shared" si="6"/>
        <v>11285</v>
      </c>
      <c r="G21" s="113"/>
      <c r="H21" s="175" t="s">
        <v>590</v>
      </c>
      <c r="I21" s="179">
        <f t="shared" ref="I21:J21" si="7">IF(ISBLANK(I9),"0",I9)</f>
        <v>9294</v>
      </c>
      <c r="J21" s="180">
        <f t="shared" si="7"/>
        <v>11139</v>
      </c>
    </row>
    <row r="22" spans="1:13" ht="15" customHeight="1" x14ac:dyDescent="0.25">
      <c r="A22" s="175" t="s">
        <v>591</v>
      </c>
      <c r="B22" s="179">
        <f t="shared" ref="B22:C22" si="8">IF(ISBLANK(B10),"0",B10)</f>
        <v>1038</v>
      </c>
      <c r="C22" s="180">
        <f t="shared" si="8"/>
        <v>974</v>
      </c>
      <c r="G22" s="113"/>
      <c r="H22" s="175" t="s">
        <v>591</v>
      </c>
      <c r="I22" s="179">
        <f t="shared" ref="I22:J22" si="9">IF(ISBLANK(I10),"0",I10)</f>
        <v>1008</v>
      </c>
      <c r="J22" s="180">
        <f t="shared" si="9"/>
        <v>812</v>
      </c>
    </row>
    <row r="23" spans="1:13" ht="15" customHeight="1" x14ac:dyDescent="0.25">
      <c r="A23" s="176" t="s">
        <v>592</v>
      </c>
      <c r="B23" s="181">
        <f t="shared" ref="B23:C23" si="10">IF(ISBLANK(B11),"0",B11)</f>
        <v>1226</v>
      </c>
      <c r="C23" s="182">
        <f t="shared" si="10"/>
        <v>1303</v>
      </c>
      <c r="G23" s="113"/>
      <c r="H23" s="176" t="s">
        <v>592</v>
      </c>
      <c r="I23" s="181">
        <f t="shared" ref="I23:J23" si="11">IF(ISBLANK(I11),"0",I11)</f>
        <v>1944</v>
      </c>
      <c r="J23" s="182">
        <f t="shared" si="11"/>
        <v>1628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0.47041794825402572</v>
      </c>
      <c r="C29" s="184">
        <f>C17/SUM(C17:C23)*100</f>
        <v>0.41243955627192569</v>
      </c>
      <c r="D29" s="253"/>
      <c r="E29" s="253"/>
      <c r="G29" s="113"/>
      <c r="H29" s="174" t="s">
        <v>593</v>
      </c>
      <c r="I29" s="184">
        <f>I17/SUM(I17:I23)*100</f>
        <v>0.18150758061071962</v>
      </c>
      <c r="J29" s="184">
        <f>J17/SUM(J17:J23)*100</f>
        <v>0.15018355768161085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4.1930522887642487</v>
      </c>
      <c r="C30" s="185">
        <f>C18/SUM(C17:C23)*100</f>
        <v>0.89124869631174741</v>
      </c>
      <c r="D30" s="253"/>
      <c r="E30" s="253"/>
      <c r="G30" s="113"/>
      <c r="H30" s="175" t="s">
        <v>594</v>
      </c>
      <c r="I30" s="185">
        <f>I18/SUM(I17:I23)*100</f>
        <v>1.3025838137945762</v>
      </c>
      <c r="J30" s="185">
        <f>J18/SUM(J17:J23)*100</f>
        <v>0.46167538102124817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18.635787950063325</v>
      </c>
      <c r="C31" s="185">
        <f>C19/SUM(C17:C23)*100</f>
        <v>12.249928889731677</v>
      </c>
      <c r="D31" s="253"/>
      <c r="E31" s="253"/>
      <c r="G31" s="113"/>
      <c r="H31" s="175" t="s">
        <v>595</v>
      </c>
      <c r="I31" s="185">
        <f>I19/SUM(I17:I23)*100</f>
        <v>9.753363228699552</v>
      </c>
      <c r="J31" s="185">
        <f>J19/SUM(J17:J23)*100</f>
        <v>4.9059962175992879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24.493396055726436</v>
      </c>
      <c r="C32" s="185">
        <f>C20/SUM(C17:C23)*100</f>
        <v>22.153218924812741</v>
      </c>
      <c r="D32" s="253"/>
      <c r="E32" s="253"/>
      <c r="G32" s="113"/>
      <c r="H32" s="175" t="s">
        <v>596</v>
      </c>
      <c r="I32" s="185">
        <f>I20/SUM(I17:I23)*100</f>
        <v>23.387785607516548</v>
      </c>
      <c r="J32" s="185">
        <f>J20/SUM(J17:J23)*100</f>
        <v>18.950940037824008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41.966708883662022</v>
      </c>
      <c r="C33" s="185">
        <f>C21/SUM(C17:C23)*100</f>
        <v>53.498625201479086</v>
      </c>
      <c r="D33" s="253"/>
      <c r="E33" s="253"/>
      <c r="G33" s="113"/>
      <c r="H33" s="175" t="s">
        <v>597</v>
      </c>
      <c r="I33" s="185">
        <f>I21/SUM(I17:I23)*100</f>
        <v>49.615631005765536</v>
      </c>
      <c r="J33" s="185">
        <f>J21/SUM(J17:J23)*100</f>
        <v>61.95906107464679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4.6951329835353715</v>
      </c>
      <c r="C34" s="185">
        <f>C22/SUM(C17:C23)*100</f>
        <v>4.6174267564236278</v>
      </c>
      <c r="D34" s="253"/>
      <c r="E34" s="253"/>
      <c r="G34" s="113"/>
      <c r="H34" s="175" t="s">
        <v>598</v>
      </c>
      <c r="I34" s="185">
        <f>I22/SUM(I17:I23)*100</f>
        <v>5.3811659192825116</v>
      </c>
      <c r="J34" s="185">
        <f>J22/SUM(J17:J23)*100</f>
        <v>4.5166314384247412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5.5455038899945723</v>
      </c>
      <c r="C35" s="186">
        <f>C23/SUM(C17:C23)*100</f>
        <v>6.1771119749691854</v>
      </c>
      <c r="D35" s="253"/>
      <c r="E35" s="253"/>
      <c r="G35" s="113"/>
      <c r="H35" s="176" t="s">
        <v>599</v>
      </c>
      <c r="I35" s="186">
        <f>I23/SUM(I17:I23)*100</f>
        <v>10.377962844330558</v>
      </c>
      <c r="J35" s="186">
        <f>J23/SUM(J17:J23)*100</f>
        <v>9.0555122928023142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0.47041794825402572</v>
      </c>
      <c r="C41" s="184">
        <f t="shared" si="12"/>
        <v>0.41243955627192569</v>
      </c>
      <c r="G41" s="113"/>
      <c r="H41" s="174" t="s">
        <v>601</v>
      </c>
      <c r="I41" s="184">
        <f t="shared" ref="I41:J41" si="13">I29</f>
        <v>0.18150758061071962</v>
      </c>
      <c r="J41" s="184">
        <f t="shared" si="13"/>
        <v>0.15018355768161085</v>
      </c>
    </row>
    <row r="42" spans="1:12" x14ac:dyDescent="0.25">
      <c r="A42" s="175" t="s">
        <v>602</v>
      </c>
      <c r="B42" s="185">
        <f t="shared" si="12"/>
        <v>4.1930522887642487</v>
      </c>
      <c r="C42" s="185">
        <f t="shared" si="12"/>
        <v>0.89124869631174741</v>
      </c>
      <c r="G42" s="113"/>
      <c r="H42" s="175" t="s">
        <v>602</v>
      </c>
      <c r="I42" s="185">
        <f t="shared" ref="I42:J42" si="14">I30</f>
        <v>1.3025838137945762</v>
      </c>
      <c r="J42" s="185">
        <f t="shared" si="14"/>
        <v>0.46167538102124817</v>
      </c>
    </row>
    <row r="43" spans="1:12" x14ac:dyDescent="0.25">
      <c r="A43" s="175" t="s">
        <v>603</v>
      </c>
      <c r="B43" s="185">
        <f t="shared" si="12"/>
        <v>18.635787950063325</v>
      </c>
      <c r="C43" s="185">
        <f t="shared" si="12"/>
        <v>12.249928889731677</v>
      </c>
      <c r="G43" s="113"/>
      <c r="H43" s="175" t="s">
        <v>603</v>
      </c>
      <c r="I43" s="185">
        <f t="shared" ref="I43:J43" si="15">I31</f>
        <v>9.753363228699552</v>
      </c>
      <c r="J43" s="185">
        <f t="shared" si="15"/>
        <v>4.9059962175992879</v>
      </c>
    </row>
    <row r="44" spans="1:12" x14ac:dyDescent="0.25">
      <c r="A44" s="175" t="s">
        <v>604</v>
      </c>
      <c r="B44" s="185">
        <f t="shared" si="12"/>
        <v>24.493396055726436</v>
      </c>
      <c r="C44" s="185">
        <f t="shared" si="12"/>
        <v>22.153218924812741</v>
      </c>
      <c r="G44" s="113"/>
      <c r="H44" s="175" t="s">
        <v>604</v>
      </c>
      <c r="I44" s="185">
        <f t="shared" ref="I44:J44" si="16">I32</f>
        <v>23.387785607516548</v>
      </c>
      <c r="J44" s="185">
        <f t="shared" si="16"/>
        <v>18.950940037824008</v>
      </c>
    </row>
    <row r="45" spans="1:12" x14ac:dyDescent="0.25">
      <c r="A45" s="175" t="s">
        <v>605</v>
      </c>
      <c r="B45" s="185">
        <f t="shared" si="12"/>
        <v>41.966708883662022</v>
      </c>
      <c r="C45" s="185">
        <f t="shared" si="12"/>
        <v>53.498625201479086</v>
      </c>
      <c r="G45" s="113"/>
      <c r="H45" s="175" t="s">
        <v>605</v>
      </c>
      <c r="I45" s="185">
        <f t="shared" ref="I45:J45" si="17">I33</f>
        <v>49.615631005765536</v>
      </c>
      <c r="J45" s="185">
        <f t="shared" si="17"/>
        <v>61.95906107464679</v>
      </c>
    </row>
    <row r="46" spans="1:12" x14ac:dyDescent="0.25">
      <c r="A46" s="175" t="s">
        <v>606</v>
      </c>
      <c r="B46" s="185">
        <f t="shared" si="12"/>
        <v>4.6951329835353715</v>
      </c>
      <c r="C46" s="185">
        <f t="shared" si="12"/>
        <v>4.6174267564236278</v>
      </c>
      <c r="G46" s="113"/>
      <c r="H46" s="175" t="s">
        <v>606</v>
      </c>
      <c r="I46" s="185">
        <f t="shared" ref="I46:J46" si="18">I34</f>
        <v>5.3811659192825116</v>
      </c>
      <c r="J46" s="185">
        <f t="shared" si="18"/>
        <v>4.5166314384247412</v>
      </c>
    </row>
    <row r="47" spans="1:12" x14ac:dyDescent="0.25">
      <c r="A47" s="176" t="s">
        <v>607</v>
      </c>
      <c r="B47" s="186">
        <f t="shared" si="12"/>
        <v>5.5455038899945723</v>
      </c>
      <c r="C47" s="186">
        <f t="shared" si="12"/>
        <v>6.1771119749691854</v>
      </c>
      <c r="G47" s="113"/>
      <c r="H47" s="176" t="s">
        <v>607</v>
      </c>
      <c r="I47" s="186">
        <f t="shared" ref="I47:J47" si="19">I35</f>
        <v>10.377962844330558</v>
      </c>
      <c r="J47" s="186">
        <f t="shared" si="19"/>
        <v>9.0555122928023142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13850</v>
      </c>
      <c r="C5" s="207">
        <v>12249</v>
      </c>
      <c r="D5" s="253"/>
      <c r="E5" s="253"/>
      <c r="F5" s="1003"/>
      <c r="H5" s="174" t="s">
        <v>624</v>
      </c>
      <c r="I5" s="207">
        <v>6013</v>
      </c>
      <c r="J5" s="207">
        <v>4936</v>
      </c>
    </row>
    <row r="6" spans="1:10" ht="15" customHeight="1" x14ac:dyDescent="0.25">
      <c r="A6" s="175" t="s">
        <v>625</v>
      </c>
      <c r="B6" s="208">
        <v>2746</v>
      </c>
      <c r="C6" s="208">
        <v>2842</v>
      </c>
      <c r="D6" s="253"/>
      <c r="E6" s="253"/>
      <c r="F6" s="1003"/>
      <c r="H6" s="175" t="s">
        <v>625</v>
      </c>
      <c r="I6" s="208">
        <v>5387</v>
      </c>
      <c r="J6" s="208">
        <v>6310</v>
      </c>
    </row>
    <row r="7" spans="1:10" ht="15" customHeight="1" x14ac:dyDescent="0.25">
      <c r="A7" s="176" t="s">
        <v>626</v>
      </c>
      <c r="B7" s="209">
        <v>5512</v>
      </c>
      <c r="C7" s="209">
        <v>6003</v>
      </c>
      <c r="D7" s="253"/>
      <c r="E7" s="253"/>
      <c r="F7" s="1003"/>
      <c r="H7" s="175" t="s">
        <v>626</v>
      </c>
      <c r="I7" s="208">
        <v>7291</v>
      </c>
      <c r="J7" s="208">
        <v>6689</v>
      </c>
    </row>
    <row r="8" spans="1:10" x14ac:dyDescent="0.25">
      <c r="D8" s="253"/>
      <c r="E8" s="253"/>
      <c r="F8" s="1003"/>
      <c r="H8" s="176" t="s">
        <v>2351</v>
      </c>
      <c r="I8" s="209">
        <v>41</v>
      </c>
      <c r="J8" s="209">
        <v>43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13850</v>
      </c>
      <c r="C13" s="178">
        <f>IF(ISBLANK(C5),"0",C5)</f>
        <v>12249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2746</v>
      </c>
      <c r="C14" s="180">
        <f t="shared" si="0"/>
        <v>2842</v>
      </c>
      <c r="D14" s="253"/>
      <c r="E14" s="253"/>
      <c r="F14" s="1003"/>
      <c r="H14" s="174" t="s">
        <v>624</v>
      </c>
      <c r="I14" s="177">
        <f>IF(ISBLANK(I5),"0",I5)</f>
        <v>6013</v>
      </c>
      <c r="J14" s="178">
        <f>IF(ISBLANK(J5),"0",J5)</f>
        <v>4936</v>
      </c>
    </row>
    <row r="15" spans="1:10" ht="15" customHeight="1" x14ac:dyDescent="0.25">
      <c r="A15" s="176" t="s">
        <v>626</v>
      </c>
      <c r="B15" s="181">
        <f t="shared" si="0"/>
        <v>5512</v>
      </c>
      <c r="C15" s="182">
        <f t="shared" si="0"/>
        <v>6003</v>
      </c>
      <c r="D15" s="253"/>
      <c r="E15" s="253"/>
      <c r="F15" s="1003"/>
      <c r="H15" s="175" t="s">
        <v>625</v>
      </c>
      <c r="I15" s="179">
        <f t="shared" ref="I15:J15" si="1">IF(ISBLANK(I6),"0",I6)</f>
        <v>5387</v>
      </c>
      <c r="J15" s="180">
        <f t="shared" si="1"/>
        <v>6310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7291</v>
      </c>
      <c r="J16" s="180">
        <f t="shared" si="2"/>
        <v>6689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41</v>
      </c>
      <c r="J17" s="182">
        <f t="shared" si="3"/>
        <v>43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62.647005608829389</v>
      </c>
      <c r="C21" s="184">
        <f>C13/SUM(C13:C15)*100</f>
        <v>58.068645112354226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12.420843133707256</v>
      </c>
      <c r="C22" s="185">
        <f>C14/SUM(C13:C15)*100</f>
        <v>13.473025504882905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24.93215125746336</v>
      </c>
      <c r="C23" s="186">
        <f>C15/SUM(C13:C15)*100</f>
        <v>28.458329382762869</v>
      </c>
      <c r="D23" s="253"/>
      <c r="E23" s="253"/>
      <c r="F23" s="1003"/>
      <c r="H23" s="174" t="s">
        <v>629</v>
      </c>
      <c r="I23" s="184">
        <f>I14/SUM(I14:I17)*100</f>
        <v>32.100149476831092</v>
      </c>
      <c r="J23" s="184">
        <f>J14/SUM(J14:J17)*100</f>
        <v>27.455779285793746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28.758274610292549</v>
      </c>
      <c r="J24" s="185">
        <f>J15/SUM(J14:J17)*100</f>
        <v>35.098453665591279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38.922699124492851</v>
      </c>
      <c r="J25" s="185">
        <f>J16/SUM(J14:J17)*100</f>
        <v>37.206585827122041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0.21887678838351488</v>
      </c>
      <c r="J26" s="186">
        <f>J17/SUM(J14:J17)*100</f>
        <v>0.23918122149293583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62.647005608829389</v>
      </c>
      <c r="C29" s="189">
        <f t="shared" si="4"/>
        <v>58.068645112354226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12.420843133707256</v>
      </c>
      <c r="C30" s="192">
        <f t="shared" si="4"/>
        <v>13.473025504882905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24.93215125746336</v>
      </c>
      <c r="C31" s="195">
        <f t="shared" si="4"/>
        <v>28.458329382762869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32.100149476831092</v>
      </c>
      <c r="J32" s="189">
        <f>J23</f>
        <v>27.455779285793746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28.758274610292549</v>
      </c>
      <c r="J33" s="192">
        <f t="shared" si="5"/>
        <v>35.098453665591279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38.922699124492851</v>
      </c>
      <c r="J34" s="192">
        <f t="shared" si="6"/>
        <v>37.206585827122041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0.21887678838351488</v>
      </c>
      <c r="J35" s="195">
        <f t="shared" si="7"/>
        <v>0.23918122149293583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421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42400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101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178.7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4</v>
      </c>
      <c r="E5" s="28"/>
      <c r="J5" s="654" t="s">
        <v>542</v>
      </c>
      <c r="K5" s="669">
        <f>IF(ISBLANK(B5),"",B5)</f>
        <v>4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5</v>
      </c>
      <c r="C6" s="657">
        <v>9</v>
      </c>
      <c r="E6" s="44"/>
      <c r="J6" s="656" t="s">
        <v>543</v>
      </c>
      <c r="K6" s="670">
        <f t="shared" ref="K6:K10" si="0">IF(ISBLANK(B6),"",B6)</f>
        <v>5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29</v>
      </c>
      <c r="C7" s="657">
        <v>23</v>
      </c>
      <c r="E7" s="44"/>
      <c r="J7" s="656" t="s">
        <v>641</v>
      </c>
      <c r="K7" s="670">
        <f t="shared" si="0"/>
        <v>29</v>
      </c>
      <c r="L7" s="619">
        <f t="shared" si="1"/>
        <v>23</v>
      </c>
      <c r="N7" s="44"/>
    </row>
    <row r="8" spans="1:15" x14ac:dyDescent="0.25">
      <c r="A8" s="650" t="s">
        <v>642</v>
      </c>
      <c r="B8" s="651">
        <v>14</v>
      </c>
      <c r="C8" s="651">
        <v>16</v>
      </c>
      <c r="E8" s="21"/>
      <c r="J8" s="650" t="s">
        <v>642</v>
      </c>
      <c r="K8" s="670">
        <f t="shared" si="0"/>
        <v>14</v>
      </c>
      <c r="L8" s="619">
        <f t="shared" si="1"/>
        <v>16</v>
      </c>
      <c r="N8" s="21"/>
    </row>
    <row r="9" spans="1:15" x14ac:dyDescent="0.25">
      <c r="A9" s="650" t="s">
        <v>643</v>
      </c>
      <c r="B9" s="651">
        <v>54</v>
      </c>
      <c r="C9" s="651">
        <v>33</v>
      </c>
      <c r="E9" s="21"/>
      <c r="J9" s="650" t="s">
        <v>643</v>
      </c>
      <c r="K9" s="670">
        <f t="shared" si="0"/>
        <v>54</v>
      </c>
      <c r="L9" s="619">
        <f t="shared" si="1"/>
        <v>33</v>
      </c>
      <c r="N9" s="21"/>
    </row>
    <row r="10" spans="1:15" x14ac:dyDescent="0.25">
      <c r="A10" s="652" t="s">
        <v>365</v>
      </c>
      <c r="B10" s="653">
        <v>647</v>
      </c>
      <c r="C10" s="653">
        <v>54</v>
      </c>
      <c r="J10" s="652" t="s">
        <v>365</v>
      </c>
      <c r="K10" s="671">
        <f t="shared" si="0"/>
        <v>647</v>
      </c>
      <c r="L10" s="620">
        <f t="shared" si="1"/>
        <v>54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3.23</v>
      </c>
      <c r="C15" s="197"/>
      <c r="D15" s="253"/>
      <c r="E15" s="211"/>
      <c r="F15" s="253"/>
      <c r="G15" s="253"/>
      <c r="J15" s="673" t="s">
        <v>488</v>
      </c>
      <c r="K15" s="674">
        <f>B15</f>
        <v>3.23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0.62</v>
      </c>
      <c r="C16" s="197"/>
      <c r="D16" s="253"/>
      <c r="E16" s="254"/>
      <c r="F16" s="253"/>
      <c r="G16" s="253"/>
      <c r="J16" s="675" t="s">
        <v>489</v>
      </c>
      <c r="K16" s="676">
        <f>B16</f>
        <v>0.62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1.03</v>
      </c>
      <c r="C18" s="197"/>
      <c r="D18" s="255"/>
      <c r="E18" s="256"/>
      <c r="F18" s="253"/>
      <c r="G18" s="253"/>
      <c r="J18" s="678" t="s">
        <v>501</v>
      </c>
      <c r="K18" s="674">
        <f>B18</f>
        <v>1.03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2.76</v>
      </c>
      <c r="C19" s="198"/>
      <c r="D19" s="255"/>
      <c r="E19" s="256"/>
      <c r="F19" s="253"/>
      <c r="G19" s="253"/>
      <c r="J19" s="672" t="s">
        <v>502</v>
      </c>
      <c r="K19" s="676">
        <f>B19</f>
        <v>2.76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1.95</v>
      </c>
      <c r="C21" s="253"/>
      <c r="D21" s="253"/>
      <c r="E21" s="253"/>
      <c r="F21" s="253"/>
      <c r="G21" s="253"/>
      <c r="J21" s="661" t="s">
        <v>498</v>
      </c>
      <c r="K21" s="679">
        <f>B21</f>
        <v>1.95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4</v>
      </c>
      <c r="C33" s="657">
        <v>1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14</v>
      </c>
      <c r="C34" s="657">
        <v>16</v>
      </c>
      <c r="E34" s="44"/>
      <c r="J34" s="656" t="s">
        <v>641</v>
      </c>
      <c r="K34" s="670">
        <f t="shared" si="2"/>
        <v>14</v>
      </c>
      <c r="L34" s="619">
        <f t="shared" si="3"/>
        <v>16</v>
      </c>
      <c r="N34" s="44"/>
    </row>
    <row r="35" spans="1:15" x14ac:dyDescent="0.25">
      <c r="A35" s="650" t="s">
        <v>642</v>
      </c>
      <c r="B35" s="651">
        <v>13</v>
      </c>
      <c r="C35" s="651">
        <v>10</v>
      </c>
      <c r="E35" s="21"/>
      <c r="J35" s="650" t="s">
        <v>642</v>
      </c>
      <c r="K35" s="670">
        <f t="shared" si="2"/>
        <v>13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19</v>
      </c>
      <c r="C36" s="651">
        <v>8</v>
      </c>
      <c r="E36" s="21"/>
      <c r="J36" s="650" t="s">
        <v>643</v>
      </c>
      <c r="K36" s="670">
        <f t="shared" si="2"/>
        <v>19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103</v>
      </c>
      <c r="C37" s="653">
        <v>21</v>
      </c>
      <c r="J37" s="652" t="s">
        <v>365</v>
      </c>
      <c r="K37" s="671">
        <f t="shared" si="2"/>
        <v>103</v>
      </c>
      <c r="L37" s="620">
        <f t="shared" si="3"/>
        <v>21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0.78</v>
      </c>
      <c r="C42" s="197"/>
      <c r="D42" s="253"/>
      <c r="E42" s="211"/>
      <c r="F42" s="253"/>
      <c r="G42" s="253"/>
      <c r="J42" s="673" t="s">
        <v>488</v>
      </c>
      <c r="K42" s="674">
        <f>B42</f>
        <v>0.78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0.28999999999999998</v>
      </c>
      <c r="C43" s="197"/>
      <c r="D43" s="253"/>
      <c r="E43" s="254"/>
      <c r="F43" s="253"/>
      <c r="G43" s="253"/>
      <c r="J43" s="675" t="s">
        <v>489</v>
      </c>
      <c r="K43" s="676">
        <f>B43</f>
        <v>0.28999999999999998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0.36</v>
      </c>
      <c r="C45" s="197"/>
      <c r="D45" s="255"/>
      <c r="E45" s="256"/>
      <c r="F45" s="253"/>
      <c r="G45" s="253"/>
      <c r="J45" s="678" t="s">
        <v>501</v>
      </c>
      <c r="K45" s="674">
        <f>B45</f>
        <v>0.36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0.71</v>
      </c>
      <c r="C46" s="198"/>
      <c r="D46" s="255"/>
      <c r="E46" s="256"/>
      <c r="F46" s="253"/>
      <c r="G46" s="253"/>
      <c r="J46" s="672" t="s">
        <v>502</v>
      </c>
      <c r="K46" s="676">
        <f>B46</f>
        <v>0.71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0.54</v>
      </c>
      <c r="C48" s="253"/>
      <c r="D48" s="253"/>
      <c r="E48" s="253"/>
      <c r="F48" s="253"/>
      <c r="G48" s="253"/>
      <c r="J48" s="661" t="s">
        <v>498</v>
      </c>
      <c r="K48" s="679">
        <f>B48</f>
        <v>0.54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4070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16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3245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2633</v>
      </c>
      <c r="F4" s="643">
        <v>1</v>
      </c>
      <c r="G4" s="643">
        <v>16</v>
      </c>
      <c r="H4" s="643">
        <v>3245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2234</v>
      </c>
      <c r="F5" s="602">
        <v>1</v>
      </c>
      <c r="G5" s="602">
        <v>16</v>
      </c>
      <c r="H5" s="602">
        <v>3245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4070</v>
      </c>
      <c r="F6" s="617">
        <v>1</v>
      </c>
      <c r="G6" s="617">
        <v>16</v>
      </c>
      <c r="H6" s="617">
        <v>3245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142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22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91.8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1944730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45866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3.5</v>
      </c>
      <c r="D4" s="600">
        <v>30.5</v>
      </c>
      <c r="E4" s="600">
        <v>0.78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9.8000000000000007</v>
      </c>
      <c r="D5" s="751">
        <v>17.3</v>
      </c>
      <c r="E5" s="751">
        <v>0.64</v>
      </c>
      <c r="G5" s="647" t="s">
        <v>446</v>
      </c>
      <c r="H5" s="648">
        <f>IF(ISBLANK(B4),"",B4)</f>
        <v>1</v>
      </c>
      <c r="I5" s="648">
        <f>IF(ISBLANK(B5),"",B5)</f>
        <v>3</v>
      </c>
      <c r="J5" s="649">
        <f>IF(ISBLANK(B6),"",B6)</f>
        <v>6</v>
      </c>
      <c r="K5" s="569"/>
    </row>
    <row r="6" spans="1:11" x14ac:dyDescent="0.25">
      <c r="A6" s="218">
        <v>2022</v>
      </c>
      <c r="B6" s="601">
        <v>6</v>
      </c>
      <c r="C6" s="602">
        <v>17.899999999999999</v>
      </c>
      <c r="D6" s="959">
        <v>22</v>
      </c>
      <c r="E6" s="959">
        <v>0.76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3.5</v>
      </c>
      <c r="I9" s="648">
        <f>IF(ISBLANK(C5),"",C5)</f>
        <v>9.8000000000000007</v>
      </c>
      <c r="J9" s="649">
        <f>IF(ISBLANK(C6),"",C6)</f>
        <v>17.899999999999999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143</v>
      </c>
      <c r="C4" s="643">
        <v>3.2</v>
      </c>
      <c r="D4" s="643">
        <v>1</v>
      </c>
      <c r="E4" s="643">
        <v>0.2</v>
      </c>
      <c r="F4" s="643">
        <v>0.7</v>
      </c>
      <c r="G4" s="643">
        <v>1.8</v>
      </c>
      <c r="H4" s="1066"/>
      <c r="I4" s="253"/>
      <c r="J4" s="253"/>
      <c r="K4" s="253"/>
    </row>
    <row r="5" spans="1:11" x14ac:dyDescent="0.25">
      <c r="A5" s="480">
        <v>2021</v>
      </c>
      <c r="B5" s="602">
        <v>144</v>
      </c>
      <c r="C5" s="602">
        <v>3.3</v>
      </c>
      <c r="D5" s="602">
        <v>1</v>
      </c>
      <c r="E5" s="602">
        <v>0.21</v>
      </c>
      <c r="F5" s="602">
        <v>0.7</v>
      </c>
      <c r="G5" s="602">
        <v>1.8</v>
      </c>
      <c r="H5" s="1066"/>
      <c r="I5" s="253"/>
      <c r="J5" s="253"/>
      <c r="K5" s="253"/>
    </row>
    <row r="6" spans="1:11" x14ac:dyDescent="0.25">
      <c r="A6" s="360">
        <v>2022</v>
      </c>
      <c r="B6" s="602">
        <v>142</v>
      </c>
      <c r="C6" s="602">
        <v>3.3</v>
      </c>
      <c r="D6" s="602">
        <v>1.2</v>
      </c>
      <c r="E6" s="602">
        <v>0.21</v>
      </c>
      <c r="F6" s="602">
        <v>0.6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77.3</v>
      </c>
      <c r="C5" s="602">
        <v>74.400000000000006</v>
      </c>
      <c r="D5" s="602">
        <v>1</v>
      </c>
      <c r="E5" s="602">
        <v>2.2999999999999998</v>
      </c>
      <c r="F5" s="253"/>
      <c r="G5" s="253"/>
      <c r="H5" s="253"/>
    </row>
    <row r="6" spans="1:8" x14ac:dyDescent="0.25">
      <c r="A6" s="360">
        <v>2021</v>
      </c>
      <c r="B6" s="602">
        <v>98.8</v>
      </c>
      <c r="C6" s="602">
        <v>65.8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98.7</v>
      </c>
      <c r="C7" s="1067">
        <v>91.8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2.2999999999999998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4124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9.6999999999999993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589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6010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61229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1444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4110</v>
      </c>
      <c r="C5" s="1034">
        <v>1728</v>
      </c>
      <c r="D5" s="600">
        <v>2382</v>
      </c>
      <c r="G5" s="871" t="s">
        <v>126</v>
      </c>
      <c r="H5" s="637">
        <f>IF(ISBLANK(D7),"",D7)</f>
        <v>2392</v>
      </c>
    </row>
    <row r="6" spans="1:17" x14ac:dyDescent="0.25">
      <c r="A6" s="641">
        <v>2021</v>
      </c>
      <c r="B6" s="1034">
        <v>4210</v>
      </c>
      <c r="C6" s="1034">
        <v>1780</v>
      </c>
      <c r="D6" s="602">
        <v>2430</v>
      </c>
      <c r="G6" s="635" t="s">
        <v>127</v>
      </c>
      <c r="H6" s="623">
        <f>IF(ISBLANK(C7),"",C7)</f>
        <v>1732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4124</v>
      </c>
      <c r="C7" s="1034">
        <v>1732</v>
      </c>
      <c r="D7" s="617">
        <v>2392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2392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1732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9.5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9.4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81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2247</v>
      </c>
      <c r="C6" s="55">
        <v>1151</v>
      </c>
      <c r="D6" s="55">
        <v>1096</v>
      </c>
      <c r="E6" s="70">
        <v>3348</v>
      </c>
      <c r="F6" s="55">
        <v>1744</v>
      </c>
      <c r="G6" s="110">
        <v>1604</v>
      </c>
      <c r="H6" s="55">
        <v>1948</v>
      </c>
      <c r="I6" s="55">
        <v>1035</v>
      </c>
      <c r="J6" s="55">
        <v>913</v>
      </c>
      <c r="K6" s="70">
        <v>7056</v>
      </c>
      <c r="L6" s="55">
        <v>3676</v>
      </c>
      <c r="M6" s="110">
        <v>3380</v>
      </c>
      <c r="N6" s="70">
        <v>7296</v>
      </c>
      <c r="O6" s="55">
        <v>3908</v>
      </c>
      <c r="P6" s="110">
        <v>3388</v>
      </c>
      <c r="Q6" s="70">
        <v>28042</v>
      </c>
      <c r="R6" s="55">
        <v>14495</v>
      </c>
      <c r="S6" s="110">
        <v>13547</v>
      </c>
      <c r="T6" s="70">
        <v>44341</v>
      </c>
      <c r="U6" s="55">
        <v>21991</v>
      </c>
      <c r="V6" s="160">
        <v>22350</v>
      </c>
    </row>
    <row r="7" spans="1:22" x14ac:dyDescent="0.25">
      <c r="A7" s="286">
        <v>2021</v>
      </c>
      <c r="B7" s="167">
        <v>2174</v>
      </c>
      <c r="C7" s="94">
        <v>1115</v>
      </c>
      <c r="D7" s="94">
        <v>1059</v>
      </c>
      <c r="E7" s="167">
        <v>3228</v>
      </c>
      <c r="F7" s="94">
        <v>1676</v>
      </c>
      <c r="G7" s="169">
        <v>1552</v>
      </c>
      <c r="H7" s="94">
        <v>1909</v>
      </c>
      <c r="I7" s="94">
        <v>1016</v>
      </c>
      <c r="J7" s="94">
        <v>893</v>
      </c>
      <c r="K7" s="167">
        <v>6838</v>
      </c>
      <c r="L7" s="94">
        <v>3552</v>
      </c>
      <c r="M7" s="169">
        <v>3286</v>
      </c>
      <c r="N7" s="167">
        <v>7158</v>
      </c>
      <c r="O7" s="94">
        <v>3817</v>
      </c>
      <c r="P7" s="169">
        <v>3341</v>
      </c>
      <c r="Q7" s="167">
        <v>27454</v>
      </c>
      <c r="R7" s="94">
        <v>14224</v>
      </c>
      <c r="S7" s="169">
        <v>13230</v>
      </c>
      <c r="T7" s="212">
        <v>43535</v>
      </c>
      <c r="U7" s="58">
        <v>21592</v>
      </c>
      <c r="V7" s="160">
        <v>21943</v>
      </c>
    </row>
    <row r="8" spans="1:22" x14ac:dyDescent="0.25">
      <c r="A8" s="219">
        <v>2022</v>
      </c>
      <c r="B8" s="72">
        <v>2340</v>
      </c>
      <c r="C8" s="61">
        <v>1195</v>
      </c>
      <c r="D8" s="61">
        <v>1145</v>
      </c>
      <c r="E8" s="72">
        <v>3198</v>
      </c>
      <c r="F8" s="61">
        <v>1673</v>
      </c>
      <c r="G8" s="111">
        <v>1525</v>
      </c>
      <c r="H8" s="61">
        <v>1792</v>
      </c>
      <c r="I8" s="61">
        <v>940</v>
      </c>
      <c r="J8" s="61">
        <v>852</v>
      </c>
      <c r="K8" s="72">
        <v>6882</v>
      </c>
      <c r="L8" s="61">
        <v>3572</v>
      </c>
      <c r="M8" s="111">
        <v>3310</v>
      </c>
      <c r="N8" s="72">
        <v>6586</v>
      </c>
      <c r="O8" s="61">
        <v>3467</v>
      </c>
      <c r="P8" s="111">
        <v>3119</v>
      </c>
      <c r="Q8" s="72">
        <v>26264</v>
      </c>
      <c r="R8" s="61">
        <v>13487</v>
      </c>
      <c r="S8" s="111">
        <v>12777</v>
      </c>
      <c r="T8" s="72">
        <v>42400</v>
      </c>
      <c r="U8" s="61">
        <v>20914</v>
      </c>
      <c r="V8" s="111">
        <v>21486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2340</v>
      </c>
      <c r="C15" s="172">
        <f>E8</f>
        <v>3198</v>
      </c>
      <c r="D15" s="172">
        <f>H8</f>
        <v>1792</v>
      </c>
      <c r="E15" s="172">
        <f>K8</f>
        <v>6882</v>
      </c>
      <c r="F15" s="172">
        <f>N8</f>
        <v>6586</v>
      </c>
      <c r="G15" s="172">
        <f>Q8</f>
        <v>26264</v>
      </c>
      <c r="H15" s="334">
        <f>T8</f>
        <v>42400</v>
      </c>
      <c r="M15" s="172">
        <f>K8</f>
        <v>6882</v>
      </c>
      <c r="N15" s="172">
        <f>H15-E15-O15</f>
        <v>24920</v>
      </c>
      <c r="O15" s="172">
        <f>H15-(B15+C15+G15)</f>
        <v>10598</v>
      </c>
      <c r="P15" s="29"/>
      <c r="Q15" s="100">
        <f>M15/H15*100</f>
        <v>16.231132075471699</v>
      </c>
      <c r="R15" s="100">
        <f>N15/H15*100</f>
        <v>58.773584905660378</v>
      </c>
      <c r="S15" s="100">
        <f>O15/H15*100</f>
        <v>24.995283018867926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16.231132075471699</v>
      </c>
      <c r="R18" s="100">
        <f>N15/H15*100</f>
        <v>58.773584905660378</v>
      </c>
      <c r="S18" s="100">
        <f>O15/H15*100</f>
        <v>24.995283018867926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3.8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3.3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</v>
      </c>
      <c r="C25" s="357"/>
      <c r="D25" s="357"/>
      <c r="E25" s="72">
        <v>3</v>
      </c>
      <c r="F25" s="357"/>
      <c r="G25" s="461"/>
      <c r="H25" s="72">
        <v>3.01</v>
      </c>
      <c r="I25" s="61">
        <v>5.78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5.78</v>
      </c>
      <c r="F34" s="702">
        <f t="shared" si="3"/>
        <v>2022</v>
      </c>
      <c r="G34" s="676">
        <f t="shared" si="4"/>
        <v>0</v>
      </c>
      <c r="H34" s="676">
        <f t="shared" si="5"/>
        <v>5.78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66</v>
      </c>
      <c r="C4" s="600">
        <v>0</v>
      </c>
      <c r="D4" s="600">
        <v>1</v>
      </c>
      <c r="E4" s="599">
        <v>0</v>
      </c>
      <c r="F4" s="600">
        <v>9.9</v>
      </c>
      <c r="G4" s="600">
        <v>0.1</v>
      </c>
    </row>
    <row r="5" spans="1:10" x14ac:dyDescent="0.25">
      <c r="A5" s="286">
        <v>2022</v>
      </c>
      <c r="B5" s="751">
        <v>64</v>
      </c>
      <c r="C5" s="751">
        <v>0</v>
      </c>
      <c r="D5" s="751">
        <v>1</v>
      </c>
      <c r="E5" s="753">
        <v>1</v>
      </c>
      <c r="F5" s="751">
        <v>9.5</v>
      </c>
      <c r="G5" s="751">
        <v>0.1</v>
      </c>
    </row>
    <row r="6" spans="1:10" x14ac:dyDescent="0.25">
      <c r="A6" s="218">
        <v>2023</v>
      </c>
      <c r="B6" s="752">
        <v>81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66</v>
      </c>
      <c r="C11" s="80">
        <f>IF(ISBLANK(D4),"",D4)</f>
        <v>1</v>
      </c>
      <c r="E11" s="103">
        <f>A4</f>
        <v>2021</v>
      </c>
      <c r="F11" s="80">
        <f>IF(ISBLANK(B4),"",B4)</f>
        <v>66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64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64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81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81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1078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2.7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849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13.1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295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208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1008</v>
      </c>
    </row>
    <row r="17" spans="2:3" x14ac:dyDescent="0.25">
      <c r="B17" s="253">
        <v>2022</v>
      </c>
      <c r="C17" s="1100">
        <v>890</v>
      </c>
    </row>
    <row r="18" spans="2:3" x14ac:dyDescent="0.25">
      <c r="B18" s="253">
        <v>2023</v>
      </c>
      <c r="C18" s="1100">
        <v>849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1008</v>
      </c>
    </row>
    <row r="22" spans="2:3" x14ac:dyDescent="0.25">
      <c r="B22" s="636">
        <f>B17</f>
        <v>2022</v>
      </c>
      <c r="C22" s="636">
        <f t="shared" ref="C22:C23" si="0">IF(ISBLANK(C17),"",C17)</f>
        <v>890</v>
      </c>
    </row>
    <row r="23" spans="2:3" x14ac:dyDescent="0.25">
      <c r="B23" s="636">
        <f>B18</f>
        <v>2023</v>
      </c>
      <c r="C23" s="636">
        <f t="shared" si="0"/>
        <v>849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44</v>
      </c>
      <c r="C5" s="55">
        <v>41</v>
      </c>
      <c r="D5" s="55">
        <v>42</v>
      </c>
      <c r="E5" s="269">
        <f>SUM(B5:D5)</f>
        <v>127</v>
      </c>
      <c r="F5" s="71">
        <v>1205</v>
      </c>
      <c r="G5" s="70">
        <v>0.7</v>
      </c>
      <c r="H5" s="55">
        <v>0.2</v>
      </c>
      <c r="I5" s="110">
        <v>0.4</v>
      </c>
      <c r="J5" s="71">
        <v>2.8</v>
      </c>
    </row>
    <row r="6" spans="1:10" x14ac:dyDescent="0.25">
      <c r="A6" s="286">
        <v>2022</v>
      </c>
      <c r="B6" s="757">
        <v>52</v>
      </c>
      <c r="C6" s="758">
        <v>42</v>
      </c>
      <c r="D6" s="758">
        <v>46</v>
      </c>
      <c r="E6" s="270">
        <f>SUM(B6:D6)</f>
        <v>140</v>
      </c>
      <c r="F6" s="214">
        <v>1147</v>
      </c>
      <c r="G6" s="457">
        <v>0.8</v>
      </c>
      <c r="H6" s="458">
        <v>0.2</v>
      </c>
      <c r="I6" s="763">
        <v>0.4</v>
      </c>
      <c r="J6" s="214">
        <v>2.7</v>
      </c>
    </row>
    <row r="7" spans="1:10" x14ac:dyDescent="0.25">
      <c r="A7" s="218">
        <v>2023</v>
      </c>
      <c r="B7" s="167">
        <v>53</v>
      </c>
      <c r="C7" s="94">
        <v>53</v>
      </c>
      <c r="D7" s="94">
        <v>51</v>
      </c>
      <c r="E7" s="447">
        <f>SUM(B7:D7)</f>
        <v>157</v>
      </c>
      <c r="F7" s="168">
        <v>1078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1205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1147</v>
      </c>
      <c r="C14" s="28"/>
      <c r="D14" s="28"/>
      <c r="F14" s="625" t="s">
        <v>1526</v>
      </c>
      <c r="G14" s="621">
        <f>IF(ISBLANK(B7),"",B7)</f>
        <v>53</v>
      </c>
      <c r="I14" s="625" t="s">
        <v>1529</v>
      </c>
      <c r="J14" s="621">
        <f>IF(ISBLANK(B7),"",B7)</f>
        <v>53</v>
      </c>
    </row>
    <row r="15" spans="1:10" x14ac:dyDescent="0.25">
      <c r="A15" s="624">
        <f t="shared" ref="A15" si="1">A7</f>
        <v>2023</v>
      </c>
      <c r="B15" s="623">
        <f t="shared" si="0"/>
        <v>1078</v>
      </c>
      <c r="C15" s="28"/>
      <c r="D15" s="28"/>
      <c r="F15" s="626" t="s">
        <v>1527</v>
      </c>
      <c r="G15" s="622">
        <f>IF(ISBLANK(C7),"",C7)</f>
        <v>53</v>
      </c>
      <c r="I15" s="626" t="s">
        <v>1538</v>
      </c>
      <c r="J15" s="622">
        <f>IF(ISBLANK(C7),"",C7)</f>
        <v>53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51</v>
      </c>
      <c r="I16" s="627" t="s">
        <v>1539</v>
      </c>
      <c r="J16" s="623">
        <f>IF(ISBLANK(D7),"",D7)</f>
        <v>51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0.8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401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65</v>
      </c>
      <c r="C6" s="759"/>
      <c r="D6" s="759"/>
      <c r="E6" s="457">
        <v>12.6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65</v>
      </c>
      <c r="C7" s="759"/>
      <c r="D7" s="759"/>
      <c r="E7" s="457">
        <v>12.9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61</v>
      </c>
      <c r="C8" s="760"/>
      <c r="D8" s="760"/>
      <c r="E8" s="601">
        <v>12.4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65</v>
      </c>
      <c r="C16" s="755"/>
      <c r="I16" s="700">
        <f>A6</f>
        <v>2020</v>
      </c>
      <c r="J16" s="674">
        <f>IF(ISBLANK(E6),"",E6)</f>
        <v>12.6</v>
      </c>
      <c r="K16" s="756"/>
    </row>
    <row r="17" spans="1:10" x14ac:dyDescent="0.25">
      <c r="A17" s="701">
        <f>A7</f>
        <v>2021</v>
      </c>
      <c r="B17" s="853">
        <f>IF(ISBLANK(B7),"",B7)</f>
        <v>65</v>
      </c>
      <c r="C17" s="755"/>
      <c r="I17" s="701">
        <f>A7</f>
        <v>2021</v>
      </c>
      <c r="J17" s="853">
        <f>IF(ISBLANK(E7),"",E7)</f>
        <v>12.9</v>
      </c>
    </row>
    <row r="18" spans="1:10" x14ac:dyDescent="0.25">
      <c r="A18" s="702">
        <f>A8</f>
        <v>2022</v>
      </c>
      <c r="B18" s="676">
        <f>IF(ISBLANK(B8),"",B8)</f>
        <v>61</v>
      </c>
      <c r="C18" s="755"/>
      <c r="I18" s="702">
        <f>A8</f>
        <v>2022</v>
      </c>
      <c r="J18" s="676">
        <f>IF(ISBLANK(E8),"",E8)</f>
        <v>12.4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41</v>
      </c>
      <c r="D5" s="449">
        <f>IF(ISBLANK(B5),"",A5)</f>
        <v>2021</v>
      </c>
      <c r="E5" s="618">
        <f>IF(ISBLANK(B5),"",B5)</f>
        <v>41</v>
      </c>
      <c r="K5" s="217">
        <v>2020</v>
      </c>
      <c r="L5" s="655">
        <v>9.8000000000000007</v>
      </c>
    </row>
    <row r="6" spans="1:12" x14ac:dyDescent="0.25">
      <c r="A6" s="229">
        <v>2022</v>
      </c>
      <c r="B6" s="602">
        <v>38</v>
      </c>
      <c r="D6" s="450">
        <f>IF(ISBLANK(B6),"",A6)</f>
        <v>2022</v>
      </c>
      <c r="E6" s="619">
        <f>IF(ISBLANK(B6),"",B6)</f>
        <v>38</v>
      </c>
      <c r="K6" s="286">
        <v>2021</v>
      </c>
      <c r="L6" s="657">
        <v>9.8000000000000007</v>
      </c>
    </row>
    <row r="7" spans="1:12" x14ac:dyDescent="0.25">
      <c r="A7" s="123">
        <v>2023</v>
      </c>
      <c r="B7" s="617">
        <v>42</v>
      </c>
      <c r="D7" s="379">
        <f>IF(ISBLANK(B7),"",A7)</f>
        <v>2023</v>
      </c>
      <c r="E7" s="620">
        <f>IF(ISBLANK(B7),"",B7)</f>
        <v>42</v>
      </c>
      <c r="K7" s="219">
        <v>2022</v>
      </c>
      <c r="L7" s="617">
        <v>9.4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11</v>
      </c>
      <c r="C4" s="643">
        <v>53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49</v>
      </c>
      <c r="C5" s="602">
        <v>103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52</v>
      </c>
      <c r="C6" s="602">
        <v>401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5498</v>
      </c>
      <c r="D5" s="643">
        <v>514</v>
      </c>
      <c r="E5" s="869">
        <v>9.3000000000000007</v>
      </c>
      <c r="F5" s="1039">
        <v>7.9</v>
      </c>
      <c r="G5" s="1039">
        <v>10.7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</v>
      </c>
      <c r="C6" s="657">
        <v>6155</v>
      </c>
      <c r="D6" s="657">
        <v>601</v>
      </c>
      <c r="E6" s="657">
        <v>9.6999999999999993</v>
      </c>
      <c r="F6" s="657">
        <v>8.1999999999999993</v>
      </c>
      <c r="G6" s="657">
        <v>11.1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7</v>
      </c>
      <c r="C7" s="617">
        <v>6010</v>
      </c>
      <c r="D7" s="617">
        <v>589</v>
      </c>
      <c r="E7" s="617">
        <v>9.6999999999999993</v>
      </c>
      <c r="F7" s="617">
        <v>8.3000000000000007</v>
      </c>
      <c r="G7" s="617">
        <v>11.1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14.9</v>
      </c>
      <c r="C4" s="655">
        <v>203</v>
      </c>
      <c r="D4" s="655">
        <v>3</v>
      </c>
      <c r="E4" s="655">
        <v>215</v>
      </c>
      <c r="F4" s="655">
        <v>0.5</v>
      </c>
      <c r="G4" s="655">
        <v>67</v>
      </c>
      <c r="H4" s="655">
        <v>0</v>
      </c>
      <c r="I4" s="655">
        <v>20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13.1</v>
      </c>
      <c r="C5" s="602">
        <v>276</v>
      </c>
      <c r="D5" s="602">
        <v>4</v>
      </c>
      <c r="E5" s="602">
        <v>213</v>
      </c>
      <c r="F5" s="602">
        <v>0.5</v>
      </c>
      <c r="G5" s="602">
        <v>65</v>
      </c>
      <c r="H5" s="602">
        <v>1</v>
      </c>
      <c r="I5" s="602">
        <v>28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295</v>
      </c>
      <c r="D6" s="617"/>
      <c r="E6" s="617">
        <v>208</v>
      </c>
      <c r="F6" s="617"/>
      <c r="G6" s="617">
        <v>81</v>
      </c>
      <c r="H6" s="617">
        <v>0</v>
      </c>
      <c r="I6" s="617">
        <v>24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209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262</v>
      </c>
      <c r="C4" s="1006">
        <v>134</v>
      </c>
      <c r="D4" s="1006">
        <v>128</v>
      </c>
      <c r="E4" s="1005">
        <v>846</v>
      </c>
      <c r="F4" s="1006">
        <v>443</v>
      </c>
      <c r="G4" s="1006">
        <v>403</v>
      </c>
      <c r="H4" s="1007">
        <v>5.9</v>
      </c>
      <c r="I4" s="1007">
        <v>19.100000000000001</v>
      </c>
      <c r="J4" s="1007">
        <v>-13.2</v>
      </c>
      <c r="K4" s="70">
        <v>422</v>
      </c>
      <c r="L4" s="55">
        <v>185</v>
      </c>
      <c r="M4" s="110">
        <v>237</v>
      </c>
      <c r="N4" s="55">
        <v>553</v>
      </c>
      <c r="O4" s="55">
        <v>229</v>
      </c>
      <c r="P4" s="110">
        <v>324</v>
      </c>
    </row>
    <row r="5" spans="1:17" x14ac:dyDescent="0.25">
      <c r="A5" s="286">
        <v>2021</v>
      </c>
      <c r="B5" s="1008">
        <v>298</v>
      </c>
      <c r="C5" s="1009">
        <v>146</v>
      </c>
      <c r="D5" s="1009">
        <v>152</v>
      </c>
      <c r="E5" s="1008">
        <v>1054</v>
      </c>
      <c r="F5" s="1009">
        <v>548</v>
      </c>
      <c r="G5" s="1009">
        <v>506</v>
      </c>
      <c r="H5" s="1010">
        <v>6.8</v>
      </c>
      <c r="I5" s="1010">
        <v>24.2</v>
      </c>
      <c r="J5" s="1010">
        <v>-17.399999999999999</v>
      </c>
      <c r="K5" s="212">
        <v>550</v>
      </c>
      <c r="L5" s="58">
        <v>232</v>
      </c>
      <c r="M5" s="160">
        <v>318</v>
      </c>
      <c r="N5" s="58">
        <v>692</v>
      </c>
      <c r="O5" s="58">
        <v>276</v>
      </c>
      <c r="P5" s="160">
        <v>416</v>
      </c>
    </row>
    <row r="6" spans="1:17" x14ac:dyDescent="0.25">
      <c r="A6" s="219">
        <v>2022</v>
      </c>
      <c r="B6" s="1011">
        <v>332</v>
      </c>
      <c r="C6" s="1012">
        <v>173</v>
      </c>
      <c r="D6" s="1012">
        <v>159</v>
      </c>
      <c r="E6" s="1011">
        <v>862</v>
      </c>
      <c r="F6" s="1012">
        <v>426</v>
      </c>
      <c r="G6" s="1012">
        <v>436</v>
      </c>
      <c r="H6" s="1013">
        <v>7.8</v>
      </c>
      <c r="I6" s="1013">
        <v>20.3</v>
      </c>
      <c r="J6" s="1013">
        <v>-12.5</v>
      </c>
      <c r="K6" s="1014">
        <v>620</v>
      </c>
      <c r="L6" s="1015">
        <v>236</v>
      </c>
      <c r="M6" s="1016">
        <v>384</v>
      </c>
      <c r="N6" s="1015">
        <v>752</v>
      </c>
      <c r="O6" s="1015">
        <v>304</v>
      </c>
      <c r="P6" s="1016">
        <v>448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128</v>
      </c>
      <c r="C13" s="319">
        <f>IF(ISBLANK(C4),"",C4)</f>
        <v>134</v>
      </c>
      <c r="D13" s="364"/>
      <c r="E13" s="322">
        <f>A4</f>
        <v>2020</v>
      </c>
      <c r="F13" s="319">
        <f>IF(ISBLANK(G4),"",G4)</f>
        <v>403</v>
      </c>
      <c r="G13" s="319">
        <f>IF(ISBLANK(F4),"",F4)</f>
        <v>443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152</v>
      </c>
      <c r="C14" s="320">
        <f t="shared" ref="C14:C15" si="2">IF(ISBLANK(C5),"",C5)</f>
        <v>146</v>
      </c>
      <c r="D14" s="364"/>
      <c r="E14" s="323">
        <f t="shared" ref="E14:E15" si="3">A5</f>
        <v>2021</v>
      </c>
      <c r="F14" s="320">
        <f t="shared" ref="F14:F15" si="4">IF(ISBLANK(G5),"",G5)</f>
        <v>506</v>
      </c>
      <c r="G14" s="320">
        <f t="shared" ref="G14:G15" si="5">IF(ISBLANK(F5),"",F5)</f>
        <v>548</v>
      </c>
      <c r="H14" s="389"/>
      <c r="I14" s="389"/>
      <c r="J14" s="48"/>
      <c r="K14" s="325" t="s">
        <v>536</v>
      </c>
      <c r="L14" s="328">
        <f>IF(ISBLANK(K4),"",K4)</f>
        <v>422</v>
      </c>
      <c r="M14" s="328">
        <f>IF(ISBLANK(K5),"",K5)</f>
        <v>550</v>
      </c>
      <c r="N14" s="328">
        <f>IF(ISBLANK(K6),"",K6)</f>
        <v>620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159</v>
      </c>
      <c r="C15" s="321">
        <f t="shared" si="2"/>
        <v>173</v>
      </c>
      <c r="E15" s="324">
        <f t="shared" si="3"/>
        <v>2022</v>
      </c>
      <c r="F15" s="321">
        <f t="shared" si="4"/>
        <v>436</v>
      </c>
      <c r="G15" s="321">
        <f t="shared" si="5"/>
        <v>426</v>
      </c>
      <c r="H15" s="211"/>
      <c r="I15" s="211"/>
      <c r="J15" s="28"/>
      <c r="K15" s="326" t="s">
        <v>535</v>
      </c>
      <c r="L15" s="329">
        <f>IF(ISBLANK(N4),"",N4)</f>
        <v>553</v>
      </c>
      <c r="M15" s="329">
        <f>IF(ISBLANK(N5),"",N5)</f>
        <v>692</v>
      </c>
      <c r="N15" s="329">
        <f>IF(ISBLANK(N6),"",N6)</f>
        <v>752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422</v>
      </c>
      <c r="M19" s="328">
        <f>IF(ISBLANK(K5),"",K5)</f>
        <v>550</v>
      </c>
      <c r="N19" s="328">
        <f>IF(ISBLANK(K6),"",K6)</f>
        <v>620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553</v>
      </c>
      <c r="M20" s="329">
        <f>IF(ISBLANK(N5),"",N5)</f>
        <v>692</v>
      </c>
      <c r="N20" s="329">
        <f>IF(ISBLANK(N6),"",N6)</f>
        <v>752</v>
      </c>
      <c r="O20" s="364"/>
    </row>
    <row r="21" spans="1:15" x14ac:dyDescent="0.25">
      <c r="A21" s="322">
        <f>A4</f>
        <v>2020</v>
      </c>
      <c r="B21" s="319">
        <f>IF(ISBLANK(D4),"",D4)</f>
        <v>128</v>
      </c>
      <c r="C21" s="319">
        <f>IF(ISBLANK(C4),"",C4)</f>
        <v>134</v>
      </c>
      <c r="E21" s="322">
        <f>A4</f>
        <v>2020</v>
      </c>
      <c r="F21" s="319">
        <f>IF(ISBLANK(G4),"",G4)</f>
        <v>403</v>
      </c>
      <c r="G21" s="319">
        <f>IF(ISBLANK(F4),"",F4)</f>
        <v>443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152</v>
      </c>
      <c r="C22" s="320">
        <f t="shared" ref="C22:C23" si="8">IF(ISBLANK(C5),"",C5)</f>
        <v>146</v>
      </c>
      <c r="E22" s="323">
        <f t="shared" ref="E22:E23" si="9">A5</f>
        <v>2021</v>
      </c>
      <c r="F22" s="320">
        <f t="shared" ref="F22:F23" si="10">IF(ISBLANK(G5),"",G5)</f>
        <v>506</v>
      </c>
      <c r="G22" s="320">
        <f t="shared" ref="G22:G23" si="11">IF(ISBLANK(F5),"",F5)</f>
        <v>548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159</v>
      </c>
      <c r="C23" s="321">
        <f t="shared" si="8"/>
        <v>173</v>
      </c>
      <c r="E23" s="324">
        <f t="shared" si="9"/>
        <v>2022</v>
      </c>
      <c r="F23" s="321">
        <f t="shared" si="10"/>
        <v>436</v>
      </c>
      <c r="G23" s="321">
        <f t="shared" si="11"/>
        <v>426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8</v>
      </c>
      <c r="C5" s="611"/>
      <c r="D5" s="611"/>
      <c r="E5" s="599">
        <v>12</v>
      </c>
      <c r="F5" s="616"/>
      <c r="G5" s="945"/>
      <c r="H5" s="599">
        <v>119</v>
      </c>
      <c r="I5" s="616">
        <v>40</v>
      </c>
      <c r="J5" s="616">
        <v>79</v>
      </c>
      <c r="K5" s="616"/>
      <c r="L5" s="945"/>
    </row>
    <row r="6" spans="1:12" x14ac:dyDescent="0.25">
      <c r="A6" s="286">
        <v>2021</v>
      </c>
      <c r="B6" s="601">
        <v>8</v>
      </c>
      <c r="C6" s="612"/>
      <c r="D6" s="612"/>
      <c r="E6" s="1034">
        <v>6</v>
      </c>
      <c r="F6" s="1028"/>
      <c r="G6" s="980"/>
      <c r="H6" s="1034">
        <v>84</v>
      </c>
      <c r="I6" s="1028">
        <v>24</v>
      </c>
      <c r="J6" s="1028">
        <v>60</v>
      </c>
      <c r="K6" s="1028"/>
      <c r="L6" s="980"/>
    </row>
    <row r="7" spans="1:12" x14ac:dyDescent="0.25">
      <c r="A7" s="218">
        <v>2022</v>
      </c>
      <c r="B7" s="601">
        <v>8</v>
      </c>
      <c r="C7" s="612"/>
      <c r="D7" s="612"/>
      <c r="E7" s="1034">
        <v>26</v>
      </c>
      <c r="F7" s="1028"/>
      <c r="G7" s="980"/>
      <c r="H7" s="1034">
        <v>209</v>
      </c>
      <c r="I7" s="1028">
        <v>71</v>
      </c>
      <c r="J7" s="1028">
        <v>138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71</v>
      </c>
    </row>
    <row r="15" spans="1:12" ht="30" x14ac:dyDescent="0.25">
      <c r="A15" s="833" t="s">
        <v>1543</v>
      </c>
      <c r="B15" s="623">
        <f>IF(ISBLANK(J7),"",J7)</f>
        <v>138</v>
      </c>
    </row>
    <row r="17" spans="1:2" x14ac:dyDescent="0.25">
      <c r="A17" s="625" t="s">
        <v>1540</v>
      </c>
      <c r="B17" s="621">
        <f>IF(ISBLANK(I7),"",I7)</f>
        <v>71</v>
      </c>
    </row>
    <row r="18" spans="1:2" x14ac:dyDescent="0.25">
      <c r="A18" s="627" t="s">
        <v>1541</v>
      </c>
      <c r="B18" s="623">
        <f>IF(ISBLANK(J7),"",J7)</f>
        <v>138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56.5</v>
      </c>
      <c r="C4" s="55">
        <v>2018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30.6</v>
      </c>
      <c r="C5" s="61">
        <v>2018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60.6</v>
      </c>
      <c r="C6" s="614">
        <v>30.6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58</v>
      </c>
      <c r="C10" s="614">
        <v>32.700000000000003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56.5</v>
      </c>
      <c r="C12" s="644">
        <v>30.6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200.39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220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11368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124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9215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3797.69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2.2999999999999998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200.39</v>
      </c>
      <c r="C5" s="611">
        <v>185.19</v>
      </c>
      <c r="D5" s="751">
        <v>13040</v>
      </c>
      <c r="E5" s="751">
        <v>30</v>
      </c>
      <c r="G5" s="358">
        <v>2014</v>
      </c>
      <c r="H5" s="70">
        <v>3640.1</v>
      </c>
      <c r="I5" s="55">
        <v>3640.1</v>
      </c>
      <c r="J5" s="55">
        <v>0</v>
      </c>
      <c r="K5" s="71">
        <v>9</v>
      </c>
    </row>
    <row r="6" spans="1:12" x14ac:dyDescent="0.25">
      <c r="A6" s="286">
        <v>2021</v>
      </c>
      <c r="B6" s="601">
        <v>200.39</v>
      </c>
      <c r="C6" s="612">
        <v>185.19</v>
      </c>
      <c r="D6" s="959">
        <v>12217</v>
      </c>
      <c r="E6" s="959">
        <v>28</v>
      </c>
      <c r="G6" s="480">
        <v>2017</v>
      </c>
      <c r="H6" s="212">
        <v>3685.63</v>
      </c>
      <c r="I6" s="58">
        <v>3654.42</v>
      </c>
      <c r="J6" s="58">
        <v>31.21</v>
      </c>
      <c r="K6" s="214">
        <v>9</v>
      </c>
    </row>
    <row r="7" spans="1:12" x14ac:dyDescent="0.25">
      <c r="A7" s="218">
        <v>2022</v>
      </c>
      <c r="B7" s="601">
        <v>200.39</v>
      </c>
      <c r="C7" s="612">
        <v>185.19</v>
      </c>
      <c r="D7" s="959">
        <v>11740</v>
      </c>
      <c r="E7" s="959">
        <v>28</v>
      </c>
      <c r="G7" s="482">
        <v>2020</v>
      </c>
      <c r="H7" s="72">
        <v>3797.69</v>
      </c>
      <c r="I7" s="61">
        <v>3654.83</v>
      </c>
      <c r="J7" s="61">
        <v>142.86000000000001</v>
      </c>
      <c r="K7" s="73">
        <v>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185.19</v>
      </c>
      <c r="D14" s="631">
        <f>A5</f>
        <v>2020</v>
      </c>
      <c r="E14" s="625">
        <f>IF(ISBLANK(D5),"",D5)</f>
        <v>13040</v>
      </c>
      <c r="F14" s="211"/>
      <c r="G14" s="634" t="s">
        <v>925</v>
      </c>
      <c r="H14" s="621">
        <f>IF(ISBLANK(J7),"",J7)</f>
        <v>142.86000000000001</v>
      </c>
      <c r="I14" s="211"/>
      <c r="J14" s="211"/>
    </row>
    <row r="15" spans="1:12" x14ac:dyDescent="0.25">
      <c r="A15" s="870" t="s">
        <v>16</v>
      </c>
      <c r="B15" s="630">
        <f>IF(ISBLANK(B7),"",B7)</f>
        <v>200.39</v>
      </c>
      <c r="D15" s="632">
        <f t="shared" ref="D15:D16" si="0">A6</f>
        <v>2021</v>
      </c>
      <c r="E15" s="626">
        <f>IF(ISBLANK(D6),"",D6)</f>
        <v>12217</v>
      </c>
      <c r="F15" s="211"/>
      <c r="G15" s="635" t="s">
        <v>926</v>
      </c>
      <c r="H15" s="623">
        <f>IF(ISBLANK(I7),"",I7)</f>
        <v>3654.83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11740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185.19</v>
      </c>
      <c r="F19" s="253"/>
      <c r="G19" s="634" t="s">
        <v>529</v>
      </c>
      <c r="H19" s="621">
        <f>IF(ISBLANK(J7),"",J7)</f>
        <v>142.86000000000001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200.39</v>
      </c>
      <c r="F20" s="253"/>
      <c r="G20" s="635" t="s">
        <v>528</v>
      </c>
      <c r="H20" s="623">
        <f>IF(ISBLANK(I7),"",I7)</f>
        <v>3654.83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</v>
      </c>
      <c r="C5" s="1092">
        <v>11368</v>
      </c>
      <c r="D5" s="1093">
        <v>220</v>
      </c>
      <c r="E5" s="1092">
        <v>9215</v>
      </c>
      <c r="F5" s="1093">
        <v>124</v>
      </c>
    </row>
    <row r="6" spans="1:9" x14ac:dyDescent="0.25">
      <c r="A6" s="218">
        <v>2021</v>
      </c>
      <c r="B6" s="1092">
        <v>1.8</v>
      </c>
      <c r="C6" s="1092">
        <v>11368</v>
      </c>
      <c r="D6" s="1093">
        <v>220</v>
      </c>
      <c r="E6" s="1092">
        <v>9215</v>
      </c>
      <c r="F6" s="1093">
        <v>124</v>
      </c>
    </row>
    <row r="7" spans="1:9" x14ac:dyDescent="0.25">
      <c r="A7" s="219">
        <v>2022</v>
      </c>
      <c r="B7" s="73">
        <v>2.2999999999999998</v>
      </c>
      <c r="C7" s="73">
        <v>11368</v>
      </c>
      <c r="D7" s="73">
        <v>220</v>
      </c>
      <c r="E7" s="73">
        <v>9215</v>
      </c>
      <c r="F7" s="73">
        <v>124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964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514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450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3172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1915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1257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139</v>
      </c>
      <c r="C5" s="458">
        <v>92</v>
      </c>
      <c r="D5" s="458">
        <v>47</v>
      </c>
      <c r="E5" s="457">
        <v>446</v>
      </c>
      <c r="F5" s="458">
        <v>298</v>
      </c>
      <c r="G5" s="458">
        <v>148</v>
      </c>
      <c r="H5" s="457">
        <v>3.2</v>
      </c>
      <c r="I5" s="763">
        <v>3.1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471</v>
      </c>
      <c r="C6" s="458">
        <v>280</v>
      </c>
      <c r="D6" s="458">
        <v>191</v>
      </c>
      <c r="E6" s="457">
        <v>1235</v>
      </c>
      <c r="F6" s="458">
        <v>593</v>
      </c>
      <c r="G6" s="458">
        <v>642</v>
      </c>
      <c r="H6" s="457">
        <v>2.1</v>
      </c>
      <c r="I6" s="763">
        <v>3.4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964</v>
      </c>
      <c r="C7" s="612">
        <v>514</v>
      </c>
      <c r="D7" s="612">
        <v>450</v>
      </c>
      <c r="E7" s="601">
        <v>3172</v>
      </c>
      <c r="F7" s="612">
        <v>1915</v>
      </c>
      <c r="G7" s="612">
        <v>1257</v>
      </c>
      <c r="H7" s="947">
        <v>3.7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139</v>
      </c>
      <c r="C14" s="674">
        <f t="shared" ref="C14:D14" si="0">IF(ISBLANK(C5),"",C5)</f>
        <v>92</v>
      </c>
      <c r="D14" s="669">
        <f t="shared" si="0"/>
        <v>47</v>
      </c>
      <c r="F14" s="884">
        <f>A5</f>
        <v>2020</v>
      </c>
      <c r="G14" s="674">
        <f>IF(ISBLANK(E5),"",E5)</f>
        <v>446</v>
      </c>
      <c r="H14" s="674">
        <f t="shared" ref="H14:I16" si="1">IF(ISBLANK(F5),"",F5)</f>
        <v>298</v>
      </c>
      <c r="I14" s="669">
        <f t="shared" si="1"/>
        <v>148</v>
      </c>
      <c r="J14" s="756"/>
      <c r="K14" s="884">
        <f>A5</f>
        <v>2020</v>
      </c>
      <c r="L14" s="674">
        <f>IF(ISBLANK(H5),"",H5)</f>
        <v>3.2</v>
      </c>
      <c r="M14" s="669">
        <f>IF(ISBLANK(I5),"",I5)</f>
        <v>3.1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471</v>
      </c>
      <c r="C15" s="879">
        <f t="shared" si="3"/>
        <v>280</v>
      </c>
      <c r="D15" s="886">
        <f t="shared" si="3"/>
        <v>191</v>
      </c>
      <c r="F15" s="890">
        <f t="shared" ref="F15:F16" si="4">A6</f>
        <v>2021</v>
      </c>
      <c r="G15" s="853">
        <f t="shared" ref="G15:G16" si="5">IF(ISBLANK(E6),"",E6)</f>
        <v>1235</v>
      </c>
      <c r="H15" s="853">
        <f t="shared" si="1"/>
        <v>593</v>
      </c>
      <c r="I15" s="670">
        <f t="shared" si="1"/>
        <v>642</v>
      </c>
      <c r="J15" s="211"/>
      <c r="K15" s="890">
        <f t="shared" ref="K15:K16" si="6">A6</f>
        <v>2021</v>
      </c>
      <c r="L15" s="853">
        <f t="shared" ref="L15:M16" si="7">IF(ISBLANK(H6),"",H6)</f>
        <v>2.1</v>
      </c>
      <c r="M15" s="670">
        <f t="shared" si="7"/>
        <v>3.4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964</v>
      </c>
      <c r="C16" s="888">
        <f t="shared" si="3"/>
        <v>514</v>
      </c>
      <c r="D16" s="889">
        <f t="shared" si="3"/>
        <v>450</v>
      </c>
      <c r="F16" s="891">
        <f t="shared" si="4"/>
        <v>2022</v>
      </c>
      <c r="G16" s="676">
        <f t="shared" si="5"/>
        <v>3172</v>
      </c>
      <c r="H16" s="676">
        <f t="shared" si="1"/>
        <v>1915</v>
      </c>
      <c r="I16" s="671">
        <f t="shared" si="1"/>
        <v>1257</v>
      </c>
      <c r="J16" s="211"/>
      <c r="K16" s="891">
        <f t="shared" si="6"/>
        <v>2022</v>
      </c>
      <c r="L16" s="676">
        <f t="shared" si="7"/>
        <v>3.7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139</v>
      </c>
      <c r="C22" s="674">
        <f t="shared" ref="C22:D22" si="8">IF(ISBLANK(C5),"",C5)</f>
        <v>92</v>
      </c>
      <c r="D22" s="669">
        <f t="shared" si="8"/>
        <v>47</v>
      </c>
      <c r="F22" s="884">
        <f>A5</f>
        <v>2020</v>
      </c>
      <c r="G22" s="674">
        <f>IF(ISBLANK(E5),"",E5)</f>
        <v>446</v>
      </c>
      <c r="H22" s="674">
        <f t="shared" ref="H22:I24" si="9">IF(ISBLANK(F5),"",F5)</f>
        <v>298</v>
      </c>
      <c r="I22" s="669">
        <f t="shared" si="9"/>
        <v>148</v>
      </c>
      <c r="J22" s="756"/>
      <c r="K22" s="884">
        <f>A5</f>
        <v>2020</v>
      </c>
      <c r="L22" s="674">
        <f>IF(ISBLANK(H5),"",H5)</f>
        <v>3.2</v>
      </c>
      <c r="M22" s="669">
        <f>IF(ISBLANK(I5),"",I5)</f>
        <v>3.1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471</v>
      </c>
      <c r="C23" s="853">
        <f t="shared" si="11"/>
        <v>280</v>
      </c>
      <c r="D23" s="670">
        <f t="shared" si="11"/>
        <v>191</v>
      </c>
      <c r="F23" s="890">
        <f t="shared" ref="F23:F24" si="12">A6</f>
        <v>2021</v>
      </c>
      <c r="G23" s="853">
        <f t="shared" ref="G23:G24" si="13">IF(ISBLANK(E6),"",E6)</f>
        <v>1235</v>
      </c>
      <c r="H23" s="853">
        <f t="shared" si="9"/>
        <v>593</v>
      </c>
      <c r="I23" s="670">
        <f t="shared" si="9"/>
        <v>642</v>
      </c>
      <c r="J23" s="211"/>
      <c r="K23" s="890">
        <f t="shared" ref="K23:K24" si="14">A6</f>
        <v>2021</v>
      </c>
      <c r="L23" s="853">
        <f t="shared" ref="L23:M24" si="15">IF(ISBLANK(H6),"",H6)</f>
        <v>2.1</v>
      </c>
      <c r="M23" s="670">
        <f t="shared" si="15"/>
        <v>3.4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964</v>
      </c>
      <c r="C24" s="676">
        <f t="shared" si="11"/>
        <v>514</v>
      </c>
      <c r="D24" s="671">
        <f t="shared" si="11"/>
        <v>450</v>
      </c>
      <c r="F24" s="891">
        <f t="shared" si="12"/>
        <v>2022</v>
      </c>
      <c r="G24" s="676">
        <f t="shared" si="13"/>
        <v>3172</v>
      </c>
      <c r="H24" s="676">
        <f t="shared" si="9"/>
        <v>1915</v>
      </c>
      <c r="I24" s="671">
        <f t="shared" si="9"/>
        <v>1257</v>
      </c>
      <c r="J24" s="211"/>
      <c r="K24" s="891">
        <f t="shared" si="14"/>
        <v>2022</v>
      </c>
      <c r="L24" s="676">
        <f t="shared" si="15"/>
        <v>3.7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129</v>
      </c>
      <c r="C3" s="71">
        <v>22</v>
      </c>
      <c r="D3" s="71">
        <v>15.6</v>
      </c>
      <c r="F3" s="105" t="s">
        <v>537</v>
      </c>
      <c r="G3" s="97">
        <f>IF(ISBLANK(B3),"",B3)</f>
        <v>129</v>
      </c>
      <c r="H3" s="97">
        <f>IF(ISBLANK(B4),"",B4)</f>
        <v>171</v>
      </c>
      <c r="I3" s="97">
        <f>IF(ISBLANK(B5),"",B5)</f>
        <v>189</v>
      </c>
      <c r="J3" s="365"/>
    </row>
    <row r="4" spans="1:12" x14ac:dyDescent="0.25">
      <c r="A4" s="286">
        <v>2021</v>
      </c>
      <c r="B4" s="214">
        <v>171</v>
      </c>
      <c r="C4" s="214">
        <v>11</v>
      </c>
      <c r="D4" s="214">
        <v>16.399999999999999</v>
      </c>
      <c r="F4" s="130" t="s">
        <v>538</v>
      </c>
      <c r="G4" s="98">
        <f>IF(ISBLANK(C3),"",C3)</f>
        <v>22</v>
      </c>
      <c r="H4" s="98">
        <f>IF(ISBLANK(C4),"",C4)</f>
        <v>11</v>
      </c>
      <c r="I4" s="98">
        <f>IF(ISBLANK(C5),"",C5)</f>
        <v>31</v>
      </c>
      <c r="J4" s="365"/>
    </row>
    <row r="5" spans="1:12" x14ac:dyDescent="0.25">
      <c r="A5" s="218">
        <v>2022</v>
      </c>
      <c r="B5" s="168">
        <v>189</v>
      </c>
      <c r="C5" s="168">
        <v>31</v>
      </c>
      <c r="D5" s="168">
        <v>16.3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129</v>
      </c>
      <c r="H8" s="97">
        <f>IF(ISBLANK(B4),"",B4)</f>
        <v>171</v>
      </c>
      <c r="I8" s="97">
        <f>IF(ISBLANK(B5),"",B5)</f>
        <v>189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22</v>
      </c>
      <c r="H9" s="98">
        <f>IF(ISBLANK(C4),"",C4)</f>
        <v>11</v>
      </c>
      <c r="I9" s="98">
        <f>IF(ISBLANK(C5),"",C5)</f>
        <v>31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15.6</v>
      </c>
      <c r="H13" s="132">
        <f>IF(ISBLANK(D4),"",D4)</f>
        <v>16.399999999999999</v>
      </c>
      <c r="I13" s="132">
        <f>IF(ISBLANK(D5),"",D5)</f>
        <v>16.3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791</v>
      </c>
      <c r="C4" s="110">
        <v>839</v>
      </c>
      <c r="E4" s="29" t="s">
        <v>540</v>
      </c>
      <c r="F4" s="163">
        <f>B4/($B$22+$C$22)*100</f>
        <v>1.8655660377358489</v>
      </c>
      <c r="G4" s="163">
        <f>C4/($B$22+$C$22)*100</f>
        <v>1.9787735849056602</v>
      </c>
      <c r="J4" s="29" t="s">
        <v>540</v>
      </c>
      <c r="K4" s="163">
        <f>G4</f>
        <v>1.9787735849056602</v>
      </c>
    </row>
    <row r="5" spans="1:11" x14ac:dyDescent="0.25">
      <c r="A5" s="202" t="s">
        <v>541</v>
      </c>
      <c r="B5" s="212">
        <v>898</v>
      </c>
      <c r="C5" s="160">
        <v>929</v>
      </c>
      <c r="E5" s="29" t="s">
        <v>541</v>
      </c>
      <c r="F5" s="163">
        <f t="shared" ref="F5:G21" si="0">B5/($B$22+$C$22)*100</f>
        <v>2.1179245283018866</v>
      </c>
      <c r="G5" s="163">
        <f t="shared" si="0"/>
        <v>2.1910377358490565</v>
      </c>
      <c r="J5" s="29" t="s">
        <v>541</v>
      </c>
      <c r="K5" s="163">
        <f t="shared" ref="K5:K21" si="1">G5</f>
        <v>2.1910377358490565</v>
      </c>
    </row>
    <row r="6" spans="1:11" x14ac:dyDescent="0.25">
      <c r="A6" s="202" t="s">
        <v>542</v>
      </c>
      <c r="B6" s="212">
        <v>981</v>
      </c>
      <c r="C6" s="160">
        <v>1100</v>
      </c>
      <c r="E6" s="29" t="s">
        <v>542</v>
      </c>
      <c r="F6" s="163">
        <f t="shared" si="0"/>
        <v>2.3136792452830188</v>
      </c>
      <c r="G6" s="163">
        <f t="shared" si="0"/>
        <v>2.5943396226415096</v>
      </c>
      <c r="J6" s="29" t="s">
        <v>542</v>
      </c>
      <c r="K6" s="163">
        <f t="shared" si="1"/>
        <v>2.5943396226415096</v>
      </c>
    </row>
    <row r="7" spans="1:11" x14ac:dyDescent="0.25">
      <c r="A7" s="202" t="s">
        <v>543</v>
      </c>
      <c r="B7" s="212">
        <v>1053</v>
      </c>
      <c r="C7" s="160">
        <v>1174</v>
      </c>
      <c r="E7" s="29" t="s">
        <v>543</v>
      </c>
      <c r="F7" s="163">
        <f t="shared" si="0"/>
        <v>2.483490566037736</v>
      </c>
      <c r="G7" s="163">
        <f t="shared" si="0"/>
        <v>2.7688679245283021</v>
      </c>
      <c r="J7" s="29" t="s">
        <v>543</v>
      </c>
      <c r="K7" s="163">
        <f t="shared" si="1"/>
        <v>2.7688679245283021</v>
      </c>
    </row>
    <row r="8" spans="1:11" x14ac:dyDescent="0.25">
      <c r="A8" s="202" t="s">
        <v>544</v>
      </c>
      <c r="B8" s="212">
        <v>1047</v>
      </c>
      <c r="C8" s="160">
        <v>1098</v>
      </c>
      <c r="E8" s="29" t="s">
        <v>544</v>
      </c>
      <c r="F8" s="163">
        <f t="shared" si="0"/>
        <v>2.4693396226415096</v>
      </c>
      <c r="G8" s="163">
        <f t="shared" si="0"/>
        <v>2.5896226415094339</v>
      </c>
      <c r="J8" s="29" t="s">
        <v>544</v>
      </c>
      <c r="K8" s="163">
        <f t="shared" si="1"/>
        <v>2.5896226415094339</v>
      </c>
    </row>
    <row r="9" spans="1:11" x14ac:dyDescent="0.25">
      <c r="A9" s="202" t="s">
        <v>545</v>
      </c>
      <c r="B9" s="212">
        <v>1019</v>
      </c>
      <c r="C9" s="160">
        <v>1195</v>
      </c>
      <c r="E9" s="29" t="s">
        <v>545</v>
      </c>
      <c r="F9" s="163">
        <f t="shared" si="0"/>
        <v>2.4033018867924527</v>
      </c>
      <c r="G9" s="163">
        <f t="shared" si="0"/>
        <v>2.8183962264150946</v>
      </c>
      <c r="J9" s="29" t="s">
        <v>545</v>
      </c>
      <c r="K9" s="163">
        <f t="shared" si="1"/>
        <v>2.8183962264150946</v>
      </c>
    </row>
    <row r="10" spans="1:11" x14ac:dyDescent="0.25">
      <c r="A10" s="202" t="s">
        <v>546</v>
      </c>
      <c r="B10" s="212">
        <v>1052</v>
      </c>
      <c r="C10" s="160">
        <v>1198</v>
      </c>
      <c r="E10" s="29" t="s">
        <v>546</v>
      </c>
      <c r="F10" s="163">
        <f t="shared" si="0"/>
        <v>2.4811320754716979</v>
      </c>
      <c r="G10" s="163">
        <f t="shared" si="0"/>
        <v>2.8254716981132075</v>
      </c>
      <c r="J10" s="29" t="s">
        <v>546</v>
      </c>
      <c r="K10" s="163">
        <f t="shared" si="1"/>
        <v>2.8254716981132075</v>
      </c>
    </row>
    <row r="11" spans="1:11" x14ac:dyDescent="0.25">
      <c r="A11" s="202" t="s">
        <v>547</v>
      </c>
      <c r="B11" s="212">
        <v>1101</v>
      </c>
      <c r="C11" s="160">
        <v>1276</v>
      </c>
      <c r="E11" s="29" t="s">
        <v>547</v>
      </c>
      <c r="F11" s="163">
        <f t="shared" si="0"/>
        <v>2.5966981132075473</v>
      </c>
      <c r="G11" s="163">
        <f t="shared" si="0"/>
        <v>3.0094339622641511</v>
      </c>
      <c r="J11" s="29" t="s">
        <v>547</v>
      </c>
      <c r="K11" s="163">
        <f t="shared" si="1"/>
        <v>3.0094339622641511</v>
      </c>
    </row>
    <row r="12" spans="1:11" x14ac:dyDescent="0.25">
      <c r="A12" s="202" t="s">
        <v>548</v>
      </c>
      <c r="B12" s="212">
        <v>1354</v>
      </c>
      <c r="C12" s="160">
        <v>1438</v>
      </c>
      <c r="E12" s="29" t="s">
        <v>548</v>
      </c>
      <c r="F12" s="163">
        <f t="shared" si="0"/>
        <v>3.1933962264150941</v>
      </c>
      <c r="G12" s="163">
        <f t="shared" si="0"/>
        <v>3.3915094339622645</v>
      </c>
      <c r="J12" s="29" t="s">
        <v>548</v>
      </c>
      <c r="K12" s="163">
        <f t="shared" si="1"/>
        <v>3.3915094339622645</v>
      </c>
    </row>
    <row r="13" spans="1:11" x14ac:dyDescent="0.25">
      <c r="A13" s="202" t="s">
        <v>549</v>
      </c>
      <c r="B13" s="212">
        <v>1486</v>
      </c>
      <c r="C13" s="160">
        <v>1635</v>
      </c>
      <c r="E13" s="29" t="s">
        <v>549</v>
      </c>
      <c r="F13" s="163">
        <f t="shared" si="0"/>
        <v>3.5047169811320757</v>
      </c>
      <c r="G13" s="163">
        <f t="shared" si="0"/>
        <v>3.8561320754716979</v>
      </c>
      <c r="J13" s="29" t="s">
        <v>549</v>
      </c>
      <c r="K13" s="163">
        <f t="shared" si="1"/>
        <v>3.8561320754716979</v>
      </c>
    </row>
    <row r="14" spans="1:11" x14ac:dyDescent="0.25">
      <c r="A14" s="202" t="s">
        <v>550</v>
      </c>
      <c r="B14" s="212">
        <v>1463</v>
      </c>
      <c r="C14" s="160">
        <v>1518</v>
      </c>
      <c r="E14" s="29" t="s">
        <v>550</v>
      </c>
      <c r="F14" s="163">
        <f t="shared" si="0"/>
        <v>3.4504716981132075</v>
      </c>
      <c r="G14" s="163">
        <f t="shared" si="0"/>
        <v>3.5801886792452828</v>
      </c>
      <c r="J14" s="29" t="s">
        <v>550</v>
      </c>
      <c r="K14" s="163">
        <f t="shared" si="1"/>
        <v>3.5801886792452828</v>
      </c>
    </row>
    <row r="15" spans="1:11" x14ac:dyDescent="0.25">
      <c r="A15" s="202" t="s">
        <v>551</v>
      </c>
      <c r="B15" s="212">
        <v>1491</v>
      </c>
      <c r="C15" s="160">
        <v>1387</v>
      </c>
      <c r="E15" s="29" t="s">
        <v>551</v>
      </c>
      <c r="F15" s="163">
        <f t="shared" si="0"/>
        <v>3.5165094339622645</v>
      </c>
      <c r="G15" s="163">
        <f t="shared" si="0"/>
        <v>3.2712264150943393</v>
      </c>
      <c r="J15" s="29" t="s">
        <v>551</v>
      </c>
      <c r="K15" s="163">
        <f t="shared" si="1"/>
        <v>3.2712264150943393</v>
      </c>
    </row>
    <row r="16" spans="1:11" x14ac:dyDescent="0.25">
      <c r="A16" s="202" t="s">
        <v>552</v>
      </c>
      <c r="B16" s="212">
        <v>1711</v>
      </c>
      <c r="C16" s="160">
        <v>1568</v>
      </c>
      <c r="E16" s="29" t="s">
        <v>552</v>
      </c>
      <c r="F16" s="163">
        <f t="shared" si="0"/>
        <v>4.0353773584905657</v>
      </c>
      <c r="G16" s="163">
        <f t="shared" si="0"/>
        <v>3.6981132075471699</v>
      </c>
      <c r="J16" s="29" t="s">
        <v>552</v>
      </c>
      <c r="K16" s="163">
        <f t="shared" si="1"/>
        <v>3.6981132075471699</v>
      </c>
    </row>
    <row r="17" spans="1:11" x14ac:dyDescent="0.25">
      <c r="A17" s="202" t="s">
        <v>553</v>
      </c>
      <c r="B17" s="212">
        <v>2068</v>
      </c>
      <c r="C17" s="160">
        <v>1776</v>
      </c>
      <c r="E17" s="29" t="s">
        <v>553</v>
      </c>
      <c r="F17" s="163">
        <f t="shared" si="0"/>
        <v>4.8773584905660377</v>
      </c>
      <c r="G17" s="163">
        <f t="shared" si="0"/>
        <v>4.1886792452830193</v>
      </c>
      <c r="J17" s="29" t="s">
        <v>553</v>
      </c>
      <c r="K17" s="163">
        <f t="shared" si="1"/>
        <v>4.1886792452830193</v>
      </c>
    </row>
    <row r="18" spans="1:11" x14ac:dyDescent="0.25">
      <c r="A18" s="202" t="s">
        <v>554</v>
      </c>
      <c r="B18" s="212">
        <v>1794</v>
      </c>
      <c r="C18" s="160">
        <v>1442</v>
      </c>
      <c r="E18" s="29" t="s">
        <v>554</v>
      </c>
      <c r="F18" s="163">
        <f t="shared" si="0"/>
        <v>4.2311320754716979</v>
      </c>
      <c r="G18" s="163">
        <f t="shared" si="0"/>
        <v>3.4009433962264151</v>
      </c>
      <c r="J18" s="29" t="s">
        <v>554</v>
      </c>
      <c r="K18" s="163">
        <f t="shared" si="1"/>
        <v>3.4009433962264151</v>
      </c>
    </row>
    <row r="19" spans="1:11" x14ac:dyDescent="0.25">
      <c r="A19" s="202" t="s">
        <v>555</v>
      </c>
      <c r="B19" s="212">
        <v>968</v>
      </c>
      <c r="C19" s="160">
        <v>670</v>
      </c>
      <c r="E19" s="29" t="s">
        <v>555</v>
      </c>
      <c r="F19" s="163">
        <f t="shared" si="0"/>
        <v>2.2830188679245285</v>
      </c>
      <c r="G19" s="163">
        <f t="shared" si="0"/>
        <v>1.5801886792452831</v>
      </c>
      <c r="J19" s="29" t="s">
        <v>555</v>
      </c>
      <c r="K19" s="163">
        <f t="shared" si="1"/>
        <v>1.5801886792452831</v>
      </c>
    </row>
    <row r="20" spans="1:11" x14ac:dyDescent="0.25">
      <c r="A20" s="202" t="s">
        <v>556</v>
      </c>
      <c r="B20" s="212">
        <v>709</v>
      </c>
      <c r="C20" s="160">
        <v>399</v>
      </c>
      <c r="E20" s="29" t="s">
        <v>556</v>
      </c>
      <c r="F20" s="163">
        <f t="shared" si="0"/>
        <v>1.6721698113207548</v>
      </c>
      <c r="G20" s="163">
        <f t="shared" si="0"/>
        <v>0.94103773584905659</v>
      </c>
      <c r="J20" s="29" t="s">
        <v>556</v>
      </c>
      <c r="K20" s="163">
        <f t="shared" si="1"/>
        <v>0.94103773584905659</v>
      </c>
    </row>
    <row r="21" spans="1:11" x14ac:dyDescent="0.25">
      <c r="A21" s="203" t="s">
        <v>557</v>
      </c>
      <c r="B21" s="72">
        <v>500</v>
      </c>
      <c r="C21" s="111">
        <v>272</v>
      </c>
      <c r="E21" s="31" t="s">
        <v>557</v>
      </c>
      <c r="F21" s="163">
        <f t="shared" si="0"/>
        <v>1.179245283018868</v>
      </c>
      <c r="G21" s="163">
        <f t="shared" si="0"/>
        <v>0.64150943396226412</v>
      </c>
      <c r="J21" s="31" t="s">
        <v>557</v>
      </c>
      <c r="K21" s="210">
        <f t="shared" si="1"/>
        <v>0.64150943396226412</v>
      </c>
    </row>
    <row r="22" spans="1:11" x14ac:dyDescent="0.25">
      <c r="A22" s="309" t="s">
        <v>16</v>
      </c>
      <c r="B22" s="121">
        <f>SUM(B4:B21)</f>
        <v>21486</v>
      </c>
      <c r="C22" s="124">
        <f>SUM(C4:C21)</f>
        <v>20914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1954</v>
      </c>
      <c r="C3" s="110">
        <v>1545</v>
      </c>
      <c r="E3" s="297" t="s">
        <v>709</v>
      </c>
      <c r="F3" s="71">
        <v>52.45</v>
      </c>
      <c r="G3" s="71">
        <v>55.53</v>
      </c>
      <c r="K3" s="122" t="s">
        <v>16</v>
      </c>
      <c r="L3" s="71">
        <v>3.08</v>
      </c>
      <c r="M3" s="71">
        <v>2.65</v>
      </c>
    </row>
    <row r="4" spans="1:16" x14ac:dyDescent="0.25">
      <c r="A4" s="202" t="s">
        <v>704</v>
      </c>
      <c r="B4" s="212">
        <v>2207</v>
      </c>
      <c r="C4" s="160">
        <v>1808</v>
      </c>
      <c r="E4" s="298" t="s">
        <v>710</v>
      </c>
      <c r="F4" s="214">
        <v>38.56</v>
      </c>
      <c r="G4" s="214">
        <v>34.76</v>
      </c>
      <c r="K4" s="215" t="s">
        <v>212</v>
      </c>
      <c r="L4" s="214">
        <v>2.81</v>
      </c>
      <c r="M4" s="214">
        <v>2.44</v>
      </c>
      <c r="N4" s="211"/>
    </row>
    <row r="5" spans="1:16" x14ac:dyDescent="0.25">
      <c r="A5" s="202" t="s">
        <v>705</v>
      </c>
      <c r="B5" s="212">
        <v>1631</v>
      </c>
      <c r="C5" s="160">
        <v>1244</v>
      </c>
      <c r="E5" s="298" t="s">
        <v>711</v>
      </c>
      <c r="F5" s="214">
        <v>7.4</v>
      </c>
      <c r="G5" s="214">
        <v>8.0399999999999991</v>
      </c>
      <c r="K5" s="123" t="s">
        <v>213</v>
      </c>
      <c r="L5" s="73">
        <v>3.36</v>
      </c>
      <c r="M5" s="73">
        <v>2.87</v>
      </c>
      <c r="N5" s="211"/>
    </row>
    <row r="6" spans="1:16" x14ac:dyDescent="0.25">
      <c r="A6" s="202" t="s">
        <v>706</v>
      </c>
      <c r="B6" s="212">
        <v>1456</v>
      </c>
      <c r="C6" s="160">
        <v>1154</v>
      </c>
      <c r="E6" s="298" t="s">
        <v>712</v>
      </c>
      <c r="F6" s="214">
        <v>1.2</v>
      </c>
      <c r="G6" s="214">
        <v>1.28</v>
      </c>
      <c r="K6" s="226"/>
      <c r="L6" s="164"/>
      <c r="M6" s="211"/>
    </row>
    <row r="7" spans="1:16" x14ac:dyDescent="0.25">
      <c r="A7" s="202" t="s">
        <v>707</v>
      </c>
      <c r="B7" s="212">
        <v>686</v>
      </c>
      <c r="C7" s="160">
        <v>899</v>
      </c>
      <c r="E7" s="299" t="s">
        <v>713</v>
      </c>
      <c r="F7" s="73">
        <v>0.4</v>
      </c>
      <c r="G7" s="73">
        <v>0.4</v>
      </c>
      <c r="K7" s="227"/>
      <c r="L7" s="211"/>
      <c r="M7" s="211"/>
    </row>
    <row r="8" spans="1:16" x14ac:dyDescent="0.25">
      <c r="A8" s="203" t="s">
        <v>708</v>
      </c>
      <c r="B8" s="72">
        <v>464</v>
      </c>
      <c r="C8" s="111">
        <v>1299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19.436407095232106</v>
      </c>
      <c r="C13" s="301">
        <f>B3/SUM(B3:B8)*100</f>
        <v>23.267444629673729</v>
      </c>
      <c r="E13" s="217" t="s">
        <v>836</v>
      </c>
      <c r="F13" s="289">
        <f>IF(ISBLANK(F3),"",F3)</f>
        <v>52.45</v>
      </c>
      <c r="G13" s="289">
        <f>IF(ISBLANK(G3),"",G3)</f>
        <v>55.53</v>
      </c>
    </row>
    <row r="14" spans="1:16" x14ac:dyDescent="0.25">
      <c r="A14" s="220" t="s">
        <v>825</v>
      </c>
      <c r="B14" s="305">
        <f>C4/SUM(C3:C8)*100</f>
        <v>22.744999370990062</v>
      </c>
      <c r="C14" s="302">
        <f>B4/SUM(B3:B8)*100</f>
        <v>26.280066682543463</v>
      </c>
      <c r="E14" s="286" t="s">
        <v>837</v>
      </c>
      <c r="F14" s="290">
        <f t="shared" ref="F14:G17" si="0">IF(ISBLANK(F4),"",F4)</f>
        <v>38.56</v>
      </c>
      <c r="G14" s="290">
        <f t="shared" si="0"/>
        <v>34.76</v>
      </c>
    </row>
    <row r="15" spans="1:16" x14ac:dyDescent="0.25">
      <c r="A15" s="220" t="s">
        <v>826</v>
      </c>
      <c r="B15" s="305">
        <f>C5/SUM(C3:C8)*100</f>
        <v>15.649767266322808</v>
      </c>
      <c r="C15" s="302">
        <f>B5/SUM(B3:B8)*100</f>
        <v>19.421290783519886</v>
      </c>
      <c r="E15" s="286" t="s">
        <v>838</v>
      </c>
      <c r="F15" s="290">
        <f t="shared" si="0"/>
        <v>7.4</v>
      </c>
      <c r="G15" s="290">
        <f t="shared" si="0"/>
        <v>8.0399999999999991</v>
      </c>
    </row>
    <row r="16" spans="1:16" x14ac:dyDescent="0.25">
      <c r="A16" s="220" t="s">
        <v>827</v>
      </c>
      <c r="B16" s="305">
        <f>C6/SUM(C3:C8)*100</f>
        <v>14.517549377280162</v>
      </c>
      <c r="C16" s="302">
        <f>B6/SUM(B3:B8)*100</f>
        <v>17.337461300309599</v>
      </c>
      <c r="E16" s="286" t="s">
        <v>839</v>
      </c>
      <c r="F16" s="290">
        <f t="shared" si="0"/>
        <v>1.2</v>
      </c>
      <c r="G16" s="290">
        <f t="shared" si="0"/>
        <v>1.28</v>
      </c>
    </row>
    <row r="17" spans="1:18" x14ac:dyDescent="0.25">
      <c r="A17" s="220" t="s">
        <v>828</v>
      </c>
      <c r="B17" s="305">
        <f>C7/SUM(C3:C8)*100</f>
        <v>11.309598691659328</v>
      </c>
      <c r="C17" s="302">
        <f>B7/SUM(B3:B8)*100</f>
        <v>8.1686115741843306</v>
      </c>
      <c r="E17" s="219" t="s">
        <v>840</v>
      </c>
      <c r="F17" s="291">
        <f t="shared" si="0"/>
        <v>0.4</v>
      </c>
      <c r="G17" s="291">
        <f t="shared" si="0"/>
        <v>0.4</v>
      </c>
    </row>
    <row r="18" spans="1:18" x14ac:dyDescent="0.25">
      <c r="A18" s="221" t="s">
        <v>829</v>
      </c>
      <c r="B18" s="306">
        <f>C8/SUM(C3:C8)*100</f>
        <v>16.341678198515535</v>
      </c>
      <c r="C18" s="303">
        <f>B8/SUM(B3:B8)*100</f>
        <v>5.5251250297689927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19.436407095232106</v>
      </c>
      <c r="C22" s="301">
        <f>C13</f>
        <v>23.267444629673729</v>
      </c>
    </row>
    <row r="23" spans="1:18" x14ac:dyDescent="0.25">
      <c r="A23" s="220" t="s">
        <v>831</v>
      </c>
      <c r="B23" s="305">
        <f t="shared" ref="B23:C27" si="1">B14</f>
        <v>22.744999370990062</v>
      </c>
      <c r="C23" s="302">
        <f t="shared" si="1"/>
        <v>26.280066682543463</v>
      </c>
    </row>
    <row r="24" spans="1:18" x14ac:dyDescent="0.25">
      <c r="A24" s="307" t="s">
        <v>832</v>
      </c>
      <c r="B24" s="305">
        <f t="shared" si="1"/>
        <v>15.649767266322808</v>
      </c>
      <c r="C24" s="302">
        <f t="shared" si="1"/>
        <v>19.421290783519886</v>
      </c>
    </row>
    <row r="25" spans="1:18" x14ac:dyDescent="0.25">
      <c r="A25" s="220" t="s">
        <v>833</v>
      </c>
      <c r="B25" s="305">
        <f t="shared" si="1"/>
        <v>14.517549377280162</v>
      </c>
      <c r="C25" s="302">
        <f t="shared" si="1"/>
        <v>17.337461300309599</v>
      </c>
    </row>
    <row r="26" spans="1:18" x14ac:dyDescent="0.25">
      <c r="A26" s="220" t="s">
        <v>834</v>
      </c>
      <c r="B26" s="305">
        <f t="shared" si="1"/>
        <v>11.309598691659328</v>
      </c>
      <c r="C26" s="302">
        <f t="shared" si="1"/>
        <v>8.1686115741843306</v>
      </c>
    </row>
    <row r="27" spans="1:18" x14ac:dyDescent="0.25">
      <c r="A27" s="308" t="s">
        <v>835</v>
      </c>
      <c r="B27" s="306">
        <f t="shared" si="1"/>
        <v>16.341678198515535</v>
      </c>
      <c r="C27" s="303">
        <f t="shared" si="1"/>
        <v>5.5251250297689927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2696</v>
      </c>
      <c r="C34" s="110">
        <v>2055</v>
      </c>
      <c r="E34" s="297" t="s">
        <v>709</v>
      </c>
      <c r="F34" s="71">
        <v>55.53</v>
      </c>
      <c r="G34" s="211"/>
      <c r="K34" s="122" t="s">
        <v>16</v>
      </c>
      <c r="L34" s="71">
        <v>2.65</v>
      </c>
      <c r="M34" s="211"/>
    </row>
    <row r="35" spans="1:16" x14ac:dyDescent="0.25">
      <c r="A35" s="202" t="s">
        <v>704</v>
      </c>
      <c r="B35" s="212">
        <v>2281</v>
      </c>
      <c r="C35" s="160">
        <v>1960</v>
      </c>
      <c r="E35" s="298" t="s">
        <v>710</v>
      </c>
      <c r="F35" s="214">
        <v>34.76</v>
      </c>
      <c r="G35" s="211"/>
      <c r="K35" s="215" t="s">
        <v>212</v>
      </c>
      <c r="L35" s="214">
        <v>2.44</v>
      </c>
      <c r="M35" s="211"/>
      <c r="N35" s="29" t="s">
        <v>876</v>
      </c>
    </row>
    <row r="36" spans="1:16" x14ac:dyDescent="0.25">
      <c r="A36" s="202" t="s">
        <v>705</v>
      </c>
      <c r="B36" s="212">
        <v>1478</v>
      </c>
      <c r="C36" s="160">
        <v>1144</v>
      </c>
      <c r="E36" s="298" t="s">
        <v>711</v>
      </c>
      <c r="F36" s="214">
        <v>8.0399999999999991</v>
      </c>
      <c r="G36" s="211"/>
      <c r="K36" s="123" t="s">
        <v>213</v>
      </c>
      <c r="L36" s="73">
        <v>2.87</v>
      </c>
      <c r="M36" s="211"/>
      <c r="N36" s="288">
        <v>2022</v>
      </c>
    </row>
    <row r="37" spans="1:16" x14ac:dyDescent="0.25">
      <c r="A37" s="202" t="s">
        <v>706</v>
      </c>
      <c r="B37" s="212">
        <v>1158</v>
      </c>
      <c r="C37" s="160">
        <v>1029</v>
      </c>
      <c r="E37" s="298" t="s">
        <v>712</v>
      </c>
      <c r="F37" s="214">
        <v>1.28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454</v>
      </c>
      <c r="C38" s="160">
        <v>669</v>
      </c>
      <c r="E38" s="299" t="s">
        <v>713</v>
      </c>
      <c r="F38" s="73">
        <v>0.4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261</v>
      </c>
      <c r="C39" s="111">
        <v>749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27.018143570865107</v>
      </c>
      <c r="C44" s="301">
        <f>B34/SUM(B34:B39)*100</f>
        <v>32.372718539865517</v>
      </c>
      <c r="E44" s="217" t="s">
        <v>836</v>
      </c>
      <c r="F44" s="289">
        <f>IF(ISBLANK(F34),"",F34)</f>
        <v>55.53</v>
      </c>
    </row>
    <row r="45" spans="1:16" x14ac:dyDescent="0.25">
      <c r="A45" s="220" t="s">
        <v>825</v>
      </c>
      <c r="B45" s="305">
        <f>C35/SUM(C34:C39)*100</f>
        <v>25.769129634499077</v>
      </c>
      <c r="C45" s="302">
        <f>B35/SUM(B34:B39)*100</f>
        <v>27.389529298751203</v>
      </c>
      <c r="E45" s="286" t="s">
        <v>837</v>
      </c>
      <c r="F45" s="290">
        <f t="shared" ref="F45:F48" si="2">IF(ISBLANK(F35),"",F35)</f>
        <v>34.76</v>
      </c>
    </row>
    <row r="46" spans="1:16" x14ac:dyDescent="0.25">
      <c r="A46" s="220" t="s">
        <v>826</v>
      </c>
      <c r="B46" s="305">
        <f>C36/SUM(C34:C39)*100</f>
        <v>15.040757296870892</v>
      </c>
      <c r="C46" s="302">
        <f>B36/SUM(B34:B39)*100</f>
        <v>17.747358309317963</v>
      </c>
      <c r="E46" s="286" t="s">
        <v>838</v>
      </c>
      <c r="F46" s="290">
        <f t="shared" si="2"/>
        <v>8.0399999999999991</v>
      </c>
    </row>
    <row r="47" spans="1:16" x14ac:dyDescent="0.25">
      <c r="A47" s="220" t="s">
        <v>827</v>
      </c>
      <c r="B47" s="305">
        <f>C37/SUM(C34:C39)*100</f>
        <v>13.528793058112019</v>
      </c>
      <c r="C47" s="302">
        <f>B37/SUM(B34:B39)*100</f>
        <v>13.904899135446685</v>
      </c>
      <c r="E47" s="286" t="s">
        <v>839</v>
      </c>
      <c r="F47" s="290">
        <f t="shared" si="2"/>
        <v>1.28</v>
      </c>
    </row>
    <row r="48" spans="1:16" x14ac:dyDescent="0.25">
      <c r="A48" s="220" t="s">
        <v>828</v>
      </c>
      <c r="B48" s="305">
        <f>C38/SUM(C34:C39)*100</f>
        <v>8.795687615040757</v>
      </c>
      <c r="C48" s="302">
        <f>B38/SUM(B34:B39)*100</f>
        <v>5.4514889529298758</v>
      </c>
      <c r="E48" s="219" t="s">
        <v>840</v>
      </c>
      <c r="F48" s="291">
        <f t="shared" si="2"/>
        <v>0.4</v>
      </c>
    </row>
    <row r="49" spans="1:3" x14ac:dyDescent="0.25">
      <c r="A49" s="221" t="s">
        <v>829</v>
      </c>
      <c r="B49" s="306">
        <f>C39/SUM(C34:C39)*100</f>
        <v>9.8474888246121477</v>
      </c>
      <c r="C49" s="303">
        <f>B39/SUM(B34:B39)*100</f>
        <v>3.1340057636887608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27.018143570865107</v>
      </c>
      <c r="C53" s="301">
        <f>C44</f>
        <v>32.372718539865517</v>
      </c>
    </row>
    <row r="54" spans="1:3" x14ac:dyDescent="0.25">
      <c r="A54" s="220" t="s">
        <v>831</v>
      </c>
      <c r="B54" s="305">
        <f t="shared" ref="B54:C54" si="3">B45</f>
        <v>25.769129634499077</v>
      </c>
      <c r="C54" s="302">
        <f t="shared" si="3"/>
        <v>27.389529298751203</v>
      </c>
    </row>
    <row r="55" spans="1:3" x14ac:dyDescent="0.25">
      <c r="A55" s="307" t="s">
        <v>832</v>
      </c>
      <c r="B55" s="305">
        <f t="shared" ref="B55:C55" si="4">B46</f>
        <v>15.040757296870892</v>
      </c>
      <c r="C55" s="302">
        <f t="shared" si="4"/>
        <v>17.747358309317963</v>
      </c>
    </row>
    <row r="56" spans="1:3" x14ac:dyDescent="0.25">
      <c r="A56" s="220" t="s">
        <v>833</v>
      </c>
      <c r="B56" s="305">
        <f t="shared" ref="B56:C56" si="5">B47</f>
        <v>13.528793058112019</v>
      </c>
      <c r="C56" s="302">
        <f t="shared" si="5"/>
        <v>13.904899135446685</v>
      </c>
    </row>
    <row r="57" spans="1:3" x14ac:dyDescent="0.25">
      <c r="A57" s="220" t="s">
        <v>834</v>
      </c>
      <c r="B57" s="305">
        <f t="shared" ref="B57:C57" si="6">B48</f>
        <v>8.795687615040757</v>
      </c>
      <c r="C57" s="302">
        <f t="shared" si="6"/>
        <v>5.4514889529298758</v>
      </c>
    </row>
    <row r="58" spans="1:3" x14ac:dyDescent="0.25">
      <c r="A58" s="308" t="s">
        <v>835</v>
      </c>
      <c r="B58" s="306">
        <f t="shared" ref="B58:C58" si="7">B49</f>
        <v>9.8474888246121477</v>
      </c>
      <c r="C58" s="303">
        <f t="shared" si="7"/>
        <v>3.1340057636887608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2024-04-25T06:18:42Z</dcterms:modified>
</cp:coreProperties>
</file>